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435"/>
  </bookViews>
  <sheets>
    <sheet name="CELKOVÝ ROZPOČET" sheetId="5" r:id="rId1"/>
    <sheet name="PRIEMYSELNÝ VÝSKUM" sheetId="1" r:id="rId2"/>
    <sheet name="EXPERIMENTÁLNY VÝVOJ" sheetId="3" r:id="rId3"/>
    <sheet name="DOTÁCIA A INTENZITA POMOCI" sheetId="4" r:id="rId4"/>
    <sheet name="Vysvetlivky-zaradenie výdavkov" sheetId="2" r:id="rId5"/>
  </sheets>
  <definedNames>
    <definedName name="_xlnm._FilterDatabase" localSheetId="1" hidden="1">'PRIEMYSELNÝ VÝSKUM'!$H$10:$H$11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3" i="5" l="1"/>
  <c r="P42" i="5"/>
  <c r="P41" i="5"/>
  <c r="P40" i="5"/>
  <c r="P39" i="5"/>
  <c r="P38" i="5"/>
  <c r="P37" i="5"/>
  <c r="P36" i="5"/>
  <c r="P35" i="5"/>
  <c r="P34" i="5"/>
  <c r="P32" i="5"/>
  <c r="V29" i="5"/>
  <c r="I29" i="5"/>
  <c r="J29" i="5" s="1"/>
  <c r="U28" i="5"/>
  <c r="O28" i="5" s="1"/>
  <c r="T28" i="5"/>
  <c r="L28" i="5" s="1"/>
  <c r="I28" i="5"/>
  <c r="V27" i="5"/>
  <c r="I27" i="5"/>
  <c r="U26" i="5"/>
  <c r="O26" i="5" s="1"/>
  <c r="T26" i="5"/>
  <c r="L26" i="5"/>
  <c r="I26" i="5"/>
  <c r="V25" i="5"/>
  <c r="I25" i="5"/>
  <c r="U24" i="5"/>
  <c r="T24" i="5"/>
  <c r="O24" i="5"/>
  <c r="L24" i="5"/>
  <c r="I24" i="5"/>
  <c r="P24" i="5" s="1"/>
  <c r="V23" i="5"/>
  <c r="J23" i="5"/>
  <c r="I23" i="5"/>
  <c r="U22" i="5"/>
  <c r="O22" i="5" s="1"/>
  <c r="T22" i="5"/>
  <c r="L22" i="5" s="1"/>
  <c r="P22" i="5" s="1"/>
  <c r="J22" i="5"/>
  <c r="M22" i="5" s="1"/>
  <c r="I22" i="5"/>
  <c r="U20" i="5"/>
  <c r="O20" i="5" s="1"/>
  <c r="T20" i="5"/>
  <c r="L20" i="5" s="1"/>
  <c r="P20" i="5" s="1"/>
  <c r="J20" i="5"/>
  <c r="M20" i="5" s="1"/>
  <c r="I20" i="5"/>
  <c r="J19" i="5"/>
  <c r="I19" i="5"/>
  <c r="U18" i="5"/>
  <c r="O18" i="5" s="1"/>
  <c r="T18" i="5"/>
  <c r="L18" i="5" s="1"/>
  <c r="J18" i="5"/>
  <c r="M18" i="5" s="1"/>
  <c r="I18" i="5"/>
  <c r="J17" i="5"/>
  <c r="I17" i="5"/>
  <c r="U16" i="5"/>
  <c r="O16" i="5" s="1"/>
  <c r="T16" i="5"/>
  <c r="L16" i="5" s="1"/>
  <c r="P16" i="5" s="1"/>
  <c r="J16" i="5"/>
  <c r="M16" i="5" s="1"/>
  <c r="I16" i="5"/>
  <c r="T15" i="5"/>
  <c r="L15" i="5"/>
  <c r="J15" i="5"/>
  <c r="M15" i="5" s="1"/>
  <c r="U15" i="5" s="1"/>
  <c r="O15" i="5" s="1"/>
  <c r="P15" i="5" s="1"/>
  <c r="I15" i="5"/>
  <c r="U14" i="5"/>
  <c r="O14" i="5" s="1"/>
  <c r="P14" i="5" s="1"/>
  <c r="T14" i="5"/>
  <c r="L14" i="5"/>
  <c r="J14" i="5"/>
  <c r="M14" i="5" s="1"/>
  <c r="I14" i="5"/>
  <c r="U13" i="5"/>
  <c r="O13" i="5" s="1"/>
  <c r="P13" i="5" s="1"/>
  <c r="T13" i="5"/>
  <c r="L13" i="5"/>
  <c r="J13" i="5"/>
  <c r="M13" i="5" s="1"/>
  <c r="I13" i="5"/>
  <c r="U12" i="5"/>
  <c r="O12" i="5" s="1"/>
  <c r="T12" i="5"/>
  <c r="L12" i="5" s="1"/>
  <c r="J12" i="5"/>
  <c r="M12" i="5" s="1"/>
  <c r="I12" i="5"/>
  <c r="J11" i="5"/>
  <c r="T11" i="5" s="1"/>
  <c r="L11" i="5" s="1"/>
  <c r="I11" i="5"/>
  <c r="U10" i="5"/>
  <c r="O10" i="5" s="1"/>
  <c r="T10" i="5"/>
  <c r="S10" i="5"/>
  <c r="I10" i="5" s="1"/>
  <c r="L10" i="5"/>
  <c r="P9" i="5"/>
  <c r="P10" i="5" l="1"/>
  <c r="J10" i="5"/>
  <c r="M10" i="5" s="1"/>
  <c r="P11" i="5"/>
  <c r="P26" i="5"/>
  <c r="T29" i="5"/>
  <c r="L29" i="5" s="1"/>
  <c r="M29" i="5" s="1"/>
  <c r="P12" i="5"/>
  <c r="P18" i="5"/>
  <c r="P28" i="5"/>
  <c r="T17" i="5"/>
  <c r="L17" i="5" s="1"/>
  <c r="T23" i="5"/>
  <c r="L23" i="5" s="1"/>
  <c r="J25" i="5"/>
  <c r="M11" i="5"/>
  <c r="U11" i="5" s="1"/>
  <c r="O11" i="5" s="1"/>
  <c r="J28" i="5"/>
  <c r="M28" i="5" s="1"/>
  <c r="T19" i="5"/>
  <c r="L19" i="5" s="1"/>
  <c r="J24" i="5"/>
  <c r="M24" i="5" s="1"/>
  <c r="J26" i="5"/>
  <c r="M26" i="5" s="1"/>
  <c r="J27" i="5"/>
  <c r="U29" i="5" l="1"/>
  <c r="O29" i="5" s="1"/>
  <c r="P29" i="5"/>
  <c r="T25" i="5"/>
  <c r="L25" i="5" s="1"/>
  <c r="M25" i="5"/>
  <c r="U25" i="5" s="1"/>
  <c r="O25" i="5" s="1"/>
  <c r="P23" i="5"/>
  <c r="T27" i="5"/>
  <c r="L27" i="5" s="1"/>
  <c r="M27" i="5"/>
  <c r="U27" i="5" s="1"/>
  <c r="O27" i="5" s="1"/>
  <c r="P17" i="5"/>
  <c r="M19" i="5"/>
  <c r="U19" i="5" s="1"/>
  <c r="O19" i="5" s="1"/>
  <c r="P19" i="5" s="1"/>
  <c r="M23" i="5"/>
  <c r="U23" i="5" s="1"/>
  <c r="O23" i="5" s="1"/>
  <c r="M17" i="5"/>
  <c r="U17" i="5" s="1"/>
  <c r="O17" i="5" s="1"/>
  <c r="P27" i="5" l="1"/>
  <c r="P44" i="5" s="1"/>
  <c r="P25" i="5"/>
  <c r="K18" i="4" l="1"/>
  <c r="E27" i="4"/>
  <c r="D3" i="4"/>
  <c r="D5" i="4"/>
  <c r="D4" i="4"/>
  <c r="C2" i="3"/>
  <c r="D2" i="4"/>
  <c r="C3" i="3"/>
  <c r="C4" i="3"/>
  <c r="C5" i="3"/>
  <c r="M18" i="4"/>
  <c r="M6" i="4"/>
  <c r="N13" i="4" s="1"/>
  <c r="L19" i="4"/>
  <c r="L22" i="4"/>
  <c r="L23" i="4"/>
  <c r="L24" i="4"/>
  <c r="L25" i="4"/>
  <c r="L26" i="4"/>
  <c r="L27" i="4"/>
  <c r="L28" i="4"/>
  <c r="L18" i="4"/>
  <c r="K20" i="4"/>
  <c r="K21" i="4"/>
  <c r="L21" i="4" s="1"/>
  <c r="K22" i="4"/>
  <c r="K23" i="4"/>
  <c r="K24" i="4"/>
  <c r="K25" i="4"/>
  <c r="K26" i="4"/>
  <c r="K27" i="4"/>
  <c r="K28" i="4"/>
  <c r="K19" i="4"/>
  <c r="J20" i="4"/>
  <c r="L20" i="4" s="1"/>
  <c r="J21" i="4"/>
  <c r="J22" i="4"/>
  <c r="J23" i="4"/>
  <c r="J24" i="4"/>
  <c r="J25" i="4"/>
  <c r="J26" i="4"/>
  <c r="J27" i="4"/>
  <c r="J28" i="4"/>
  <c r="J19" i="4"/>
  <c r="J18" i="4"/>
  <c r="I20" i="4"/>
  <c r="I21" i="4"/>
  <c r="I22" i="4"/>
  <c r="I23" i="4"/>
  <c r="I24" i="4"/>
  <c r="I25" i="4"/>
  <c r="I26" i="4"/>
  <c r="I27" i="4"/>
  <c r="I28" i="4"/>
  <c r="I19" i="4"/>
  <c r="I18" i="4"/>
  <c r="H23" i="4"/>
  <c r="G18" i="4"/>
  <c r="G6" i="4"/>
  <c r="H14" i="4" s="1"/>
  <c r="E20" i="4"/>
  <c r="E21" i="4"/>
  <c r="E22" i="4"/>
  <c r="E23" i="4"/>
  <c r="E24" i="4"/>
  <c r="E25" i="4"/>
  <c r="E26" i="4"/>
  <c r="E28" i="4"/>
  <c r="E19" i="4"/>
  <c r="E18" i="4"/>
  <c r="D20" i="4"/>
  <c r="D21" i="4"/>
  <c r="D22" i="4"/>
  <c r="D23" i="4"/>
  <c r="F23" i="4" s="1"/>
  <c r="D24" i="4"/>
  <c r="D25" i="4"/>
  <c r="D26" i="4"/>
  <c r="D27" i="4"/>
  <c r="F27" i="4" s="1"/>
  <c r="D28" i="4"/>
  <c r="D19" i="4"/>
  <c r="F25" i="4"/>
  <c r="D18" i="4"/>
  <c r="C21" i="4"/>
  <c r="C22" i="4"/>
  <c r="C23" i="4"/>
  <c r="C24" i="4"/>
  <c r="C25" i="4"/>
  <c r="C26" i="4"/>
  <c r="C27" i="4"/>
  <c r="C28" i="4"/>
  <c r="C20" i="4"/>
  <c r="C19" i="4"/>
  <c r="C18" i="4"/>
  <c r="F22" i="4"/>
  <c r="F9" i="4"/>
  <c r="H9" i="4" s="1"/>
  <c r="F24" i="4"/>
  <c r="F26" i="4"/>
  <c r="L9" i="4"/>
  <c r="N9" i="4" s="1"/>
  <c r="K15" i="4"/>
  <c r="K14" i="4"/>
  <c r="K13" i="4"/>
  <c r="K11" i="4"/>
  <c r="J15" i="4"/>
  <c r="J14" i="4"/>
  <c r="J13" i="4"/>
  <c r="L13" i="4" s="1"/>
  <c r="J11" i="4"/>
  <c r="L11" i="4" s="1"/>
  <c r="I15" i="4"/>
  <c r="L15" i="4" s="1"/>
  <c r="I14" i="4"/>
  <c r="L14" i="4" s="1"/>
  <c r="I13" i="4"/>
  <c r="I11" i="4"/>
  <c r="E16" i="4"/>
  <c r="E15" i="4"/>
  <c r="E14" i="4"/>
  <c r="E13" i="4"/>
  <c r="D16" i="4"/>
  <c r="D15" i="4"/>
  <c r="D14" i="4"/>
  <c r="D13" i="4"/>
  <c r="C15" i="4"/>
  <c r="C14" i="4"/>
  <c r="C13" i="4"/>
  <c r="N25" i="4" l="1"/>
  <c r="H19" i="4"/>
  <c r="N19" i="4"/>
  <c r="N21" i="4"/>
  <c r="N26" i="4"/>
  <c r="N22" i="4"/>
  <c r="N27" i="4"/>
  <c r="N18" i="4"/>
  <c r="N23" i="4"/>
  <c r="O23" i="4" s="1"/>
  <c r="N20" i="4"/>
  <c r="N24" i="4"/>
  <c r="O24" i="4" s="1"/>
  <c r="N28" i="4"/>
  <c r="H27" i="4"/>
  <c r="O27" i="4" s="1"/>
  <c r="H20" i="4"/>
  <c r="H24" i="4"/>
  <c r="H28" i="4"/>
  <c r="H21" i="4"/>
  <c r="H25" i="4"/>
  <c r="H18" i="4"/>
  <c r="H22" i="4"/>
  <c r="O22" i="4" s="1"/>
  <c r="H26" i="4"/>
  <c r="N14" i="4"/>
  <c r="N15" i="4"/>
  <c r="N11" i="4"/>
  <c r="O25" i="4"/>
  <c r="H15" i="4"/>
  <c r="H16" i="4"/>
  <c r="H13" i="4"/>
  <c r="F28" i="4"/>
  <c r="F19" i="4"/>
  <c r="O19" i="4" s="1"/>
  <c r="F20" i="4"/>
  <c r="F21" i="4"/>
  <c r="F18" i="4"/>
  <c r="O9" i="4"/>
  <c r="F13" i="4"/>
  <c r="F14" i="4"/>
  <c r="F15" i="4"/>
  <c r="P45" i="3"/>
  <c r="P44" i="3"/>
  <c r="P43" i="3"/>
  <c r="P42" i="3"/>
  <c r="P41" i="3"/>
  <c r="P40" i="3"/>
  <c r="P39" i="3"/>
  <c r="P38" i="3"/>
  <c r="P37" i="3"/>
  <c r="P36" i="3"/>
  <c r="P34" i="3"/>
  <c r="V30" i="3"/>
  <c r="S30" i="3"/>
  <c r="I30" i="3" s="1"/>
  <c r="U29" i="3"/>
  <c r="T29" i="3"/>
  <c r="S29" i="3"/>
  <c r="O29" i="3"/>
  <c r="L29" i="3"/>
  <c r="I29" i="3"/>
  <c r="P29" i="3" s="1"/>
  <c r="V28" i="3"/>
  <c r="S28" i="3"/>
  <c r="I28" i="3" s="1"/>
  <c r="U27" i="3"/>
  <c r="T27" i="3"/>
  <c r="L27" i="3" s="1"/>
  <c r="S27" i="3"/>
  <c r="O27" i="3"/>
  <c r="J27" i="3"/>
  <c r="I27" i="3"/>
  <c r="V26" i="3"/>
  <c r="S26" i="3"/>
  <c r="I26" i="3" s="1"/>
  <c r="U25" i="3"/>
  <c r="T25" i="3"/>
  <c r="S25" i="3"/>
  <c r="I25" i="3" s="1"/>
  <c r="O25" i="3"/>
  <c r="L25" i="3"/>
  <c r="V24" i="3"/>
  <c r="S24" i="3"/>
  <c r="I24" i="3"/>
  <c r="U23" i="3"/>
  <c r="T23" i="3"/>
  <c r="L23" i="3" s="1"/>
  <c r="P23" i="3" s="1"/>
  <c r="S23" i="3"/>
  <c r="O23" i="3"/>
  <c r="J23" i="3"/>
  <c r="T24" i="3" s="1"/>
  <c r="L24" i="3" s="1"/>
  <c r="I23" i="3"/>
  <c r="U21" i="3"/>
  <c r="T21" i="3"/>
  <c r="S21" i="3"/>
  <c r="I21" i="3" s="1"/>
  <c r="O21" i="3"/>
  <c r="L21" i="3"/>
  <c r="S20" i="3"/>
  <c r="I20" i="3" s="1"/>
  <c r="U19" i="3"/>
  <c r="T19" i="3"/>
  <c r="S19" i="3"/>
  <c r="O19" i="3"/>
  <c r="L19" i="3"/>
  <c r="I19" i="3"/>
  <c r="P19" i="3" s="1"/>
  <c r="S18" i="3"/>
  <c r="J18" i="3"/>
  <c r="T18" i="3" s="1"/>
  <c r="L18" i="3" s="1"/>
  <c r="I18" i="3"/>
  <c r="U17" i="3"/>
  <c r="T17" i="3"/>
  <c r="S17" i="3"/>
  <c r="I17" i="3" s="1"/>
  <c r="O17" i="3"/>
  <c r="L17" i="3"/>
  <c r="T16" i="3"/>
  <c r="L16" i="3" s="1"/>
  <c r="S16" i="3"/>
  <c r="I16" i="3" s="1"/>
  <c r="U15" i="3"/>
  <c r="O15" i="3" s="1"/>
  <c r="K10" i="4" s="1"/>
  <c r="T15" i="3"/>
  <c r="L15" i="3" s="1"/>
  <c r="J10" i="4" s="1"/>
  <c r="S15" i="3"/>
  <c r="I15" i="3" s="1"/>
  <c r="U14" i="3"/>
  <c r="T14" i="3"/>
  <c r="L14" i="3" s="1"/>
  <c r="P14" i="3" s="1"/>
  <c r="S14" i="3"/>
  <c r="O14" i="3"/>
  <c r="J14" i="3"/>
  <c r="I14" i="3"/>
  <c r="U13" i="3"/>
  <c r="T13" i="3"/>
  <c r="S13" i="3"/>
  <c r="I13" i="3" s="1"/>
  <c r="O13" i="3"/>
  <c r="L13" i="3"/>
  <c r="S12" i="3"/>
  <c r="I12" i="3" s="1"/>
  <c r="U11" i="3"/>
  <c r="T11" i="3"/>
  <c r="S11" i="3"/>
  <c r="O11" i="3"/>
  <c r="L11" i="3"/>
  <c r="I11" i="3"/>
  <c r="P11" i="3" s="1"/>
  <c r="P10" i="3"/>
  <c r="O21" i="4" l="1"/>
  <c r="O13" i="4"/>
  <c r="O26" i="4"/>
  <c r="P46" i="3"/>
  <c r="J30" i="3"/>
  <c r="T30" i="3" s="1"/>
  <c r="L30" i="3" s="1"/>
  <c r="I16" i="4"/>
  <c r="I29" i="4"/>
  <c r="O20" i="4"/>
  <c r="O28" i="4"/>
  <c r="O14" i="4"/>
  <c r="P15" i="3"/>
  <c r="I10" i="4"/>
  <c r="L10" i="4" s="1"/>
  <c r="O15" i="4"/>
  <c r="P21" i="3"/>
  <c r="J21" i="3"/>
  <c r="M21" i="3" s="1"/>
  <c r="P16" i="3"/>
  <c r="J16" i="3"/>
  <c r="M16" i="3" s="1"/>
  <c r="U16" i="3" s="1"/>
  <c r="O16" i="3" s="1"/>
  <c r="P18" i="3"/>
  <c r="J20" i="3"/>
  <c r="J26" i="3"/>
  <c r="J28" i="3"/>
  <c r="P13" i="3"/>
  <c r="J13" i="3"/>
  <c r="M13" i="3" s="1"/>
  <c r="M14" i="3"/>
  <c r="P25" i="3"/>
  <c r="J25" i="3"/>
  <c r="M25" i="3" s="1"/>
  <c r="J12" i="3"/>
  <c r="P27" i="3"/>
  <c r="M27" i="3"/>
  <c r="P17" i="3"/>
  <c r="J17" i="3"/>
  <c r="M17" i="3" s="1"/>
  <c r="J11" i="3"/>
  <c r="M11" i="3" s="1"/>
  <c r="J15" i="3"/>
  <c r="M15" i="3" s="1"/>
  <c r="J19" i="3"/>
  <c r="M19" i="3" s="1"/>
  <c r="J24" i="3"/>
  <c r="M24" i="3" s="1"/>
  <c r="U24" i="3" s="1"/>
  <c r="O24" i="3" s="1"/>
  <c r="P24" i="3" s="1"/>
  <c r="J29" i="3"/>
  <c r="M29" i="3" s="1"/>
  <c r="M18" i="3"/>
  <c r="U18" i="3" s="1"/>
  <c r="O18" i="3" s="1"/>
  <c r="M23" i="3"/>
  <c r="P45" i="1"/>
  <c r="O29" i="1"/>
  <c r="O27" i="1"/>
  <c r="L27" i="1"/>
  <c r="L28" i="1"/>
  <c r="L29" i="1"/>
  <c r="I27" i="1"/>
  <c r="I28" i="1"/>
  <c r="I29" i="1"/>
  <c r="P37" i="1"/>
  <c r="P38" i="1"/>
  <c r="P39" i="1"/>
  <c r="P40" i="1"/>
  <c r="P41" i="1"/>
  <c r="P42" i="1"/>
  <c r="P43" i="1"/>
  <c r="P44" i="1"/>
  <c r="P36" i="1"/>
  <c r="P34" i="1"/>
  <c r="J16" i="4" l="1"/>
  <c r="L16" i="4" s="1"/>
  <c r="N16" i="4" s="1"/>
  <c r="M30" i="3"/>
  <c r="U30" i="3" s="1"/>
  <c r="O30" i="3" s="1"/>
  <c r="K16" i="4" s="1"/>
  <c r="N10" i="4"/>
  <c r="P46" i="1"/>
  <c r="T26" i="3"/>
  <c r="L26" i="3" s="1"/>
  <c r="M26" i="3" s="1"/>
  <c r="U26" i="3" s="1"/>
  <c r="O26" i="3" s="1"/>
  <c r="P30" i="3"/>
  <c r="T28" i="3"/>
  <c r="L28" i="3" s="1"/>
  <c r="M28" i="3"/>
  <c r="U28" i="3" s="1"/>
  <c r="O28" i="3" s="1"/>
  <c r="T12" i="3"/>
  <c r="L12" i="3" s="1"/>
  <c r="T20" i="3"/>
  <c r="L20" i="3" s="1"/>
  <c r="M20" i="3"/>
  <c r="U20" i="3" s="1"/>
  <c r="O20" i="3" s="1"/>
  <c r="U27" i="1"/>
  <c r="U25" i="1"/>
  <c r="O25" i="1" s="1"/>
  <c r="U23" i="1"/>
  <c r="O23" i="1" s="1"/>
  <c r="U21" i="1"/>
  <c r="U19" i="1"/>
  <c r="U17" i="1"/>
  <c r="U14" i="1"/>
  <c r="U15" i="1"/>
  <c r="U13" i="1"/>
  <c r="U11" i="1"/>
  <c r="U29" i="1"/>
  <c r="T29" i="1"/>
  <c r="V30" i="1"/>
  <c r="S30" i="1"/>
  <c r="S29" i="1"/>
  <c r="J29" i="1" s="1"/>
  <c r="V28" i="1"/>
  <c r="V26" i="1"/>
  <c r="V24" i="1"/>
  <c r="I17" i="4" l="1"/>
  <c r="P12" i="3"/>
  <c r="P20" i="3"/>
  <c r="P28" i="3"/>
  <c r="M12" i="3"/>
  <c r="U12" i="3" s="1"/>
  <c r="O12" i="3" s="1"/>
  <c r="P26" i="3"/>
  <c r="I30" i="1"/>
  <c r="M29" i="1"/>
  <c r="P29" i="1"/>
  <c r="T25" i="1"/>
  <c r="L25" i="1" s="1"/>
  <c r="T27" i="1"/>
  <c r="T23" i="1"/>
  <c r="L23" i="1" s="1"/>
  <c r="S24" i="1"/>
  <c r="S25" i="1"/>
  <c r="I25" i="1" s="1"/>
  <c r="S26" i="1"/>
  <c r="I26" i="1" s="1"/>
  <c r="S27" i="1"/>
  <c r="S28" i="1"/>
  <c r="S23" i="1"/>
  <c r="I23" i="1" s="1"/>
  <c r="T21" i="1"/>
  <c r="L21" i="1" s="1"/>
  <c r="T19" i="1"/>
  <c r="L19" i="1" s="1"/>
  <c r="S19" i="1"/>
  <c r="I19" i="1" s="1"/>
  <c r="J19" i="1" s="1"/>
  <c r="S20" i="1"/>
  <c r="I20" i="1" s="1"/>
  <c r="J20" i="1" s="1"/>
  <c r="T20" i="1" s="1"/>
  <c r="S21" i="1"/>
  <c r="I21" i="1" s="1"/>
  <c r="S18" i="1"/>
  <c r="I18" i="1" s="1"/>
  <c r="J18" i="1" s="1"/>
  <c r="T18" i="1" s="1"/>
  <c r="L18" i="1" s="1"/>
  <c r="T16" i="1"/>
  <c r="L16" i="1" s="1"/>
  <c r="D11" i="4" s="1"/>
  <c r="T17" i="1"/>
  <c r="L17" i="1" s="1"/>
  <c r="S16" i="1"/>
  <c r="I16" i="1" s="1"/>
  <c r="C11" i="4" s="1"/>
  <c r="S17" i="1"/>
  <c r="I17" i="1" s="1"/>
  <c r="T14" i="1"/>
  <c r="L14" i="1" s="1"/>
  <c r="T15" i="1"/>
  <c r="L15" i="1" s="1"/>
  <c r="D10" i="4" s="1"/>
  <c r="T13" i="1"/>
  <c r="L13" i="1" s="1"/>
  <c r="S14" i="1"/>
  <c r="I14" i="1" s="1"/>
  <c r="J14" i="1" s="1"/>
  <c r="S15" i="1"/>
  <c r="I15" i="1" s="1"/>
  <c r="S13" i="1"/>
  <c r="I13" i="1" s="1"/>
  <c r="J13" i="1" s="1"/>
  <c r="S12" i="1"/>
  <c r="I12" i="1" s="1"/>
  <c r="J12" i="1" s="1"/>
  <c r="T12" i="1" s="1"/>
  <c r="L12" i="1" s="1"/>
  <c r="M12" i="1" s="1"/>
  <c r="U12" i="1" s="1"/>
  <c r="O12" i="1" s="1"/>
  <c r="P12" i="1" s="1"/>
  <c r="T11" i="1"/>
  <c r="L11" i="1" s="1"/>
  <c r="S11" i="1"/>
  <c r="I11" i="1" s="1"/>
  <c r="P10" i="1"/>
  <c r="J15" i="1" l="1"/>
  <c r="M15" i="1" s="1"/>
  <c r="O15" i="1" s="1"/>
  <c r="C10" i="4"/>
  <c r="J30" i="1"/>
  <c r="T30" i="1" s="1"/>
  <c r="C16" i="4"/>
  <c r="F16" i="4" s="1"/>
  <c r="P31" i="3"/>
  <c r="P47" i="3"/>
  <c r="L30" i="1"/>
  <c r="M30" i="1" s="1"/>
  <c r="U30" i="1" s="1"/>
  <c r="O30" i="1" s="1"/>
  <c r="P30" i="1" s="1"/>
  <c r="I24" i="1"/>
  <c r="J24" i="1" s="1"/>
  <c r="J21" i="1"/>
  <c r="M21" i="1" s="1"/>
  <c r="O21" i="1" s="1"/>
  <c r="P21" i="1" s="1"/>
  <c r="J26" i="1"/>
  <c r="T26" i="1" s="1"/>
  <c r="J25" i="1"/>
  <c r="M25" i="1" s="1"/>
  <c r="P25" i="1" s="1"/>
  <c r="J27" i="1"/>
  <c r="M27" i="1" s="1"/>
  <c r="P27" i="1" s="1"/>
  <c r="J28" i="1"/>
  <c r="T28" i="1" s="1"/>
  <c r="J23" i="1"/>
  <c r="T24" i="1" s="1"/>
  <c r="L24" i="1" s="1"/>
  <c r="M14" i="1"/>
  <c r="O14" i="1" s="1"/>
  <c r="P14" i="1" s="1"/>
  <c r="J11" i="1"/>
  <c r="M11" i="1" s="1"/>
  <c r="O11" i="1" s="1"/>
  <c r="P11" i="1" s="1"/>
  <c r="M13" i="1"/>
  <c r="O13" i="1" s="1"/>
  <c r="P13" i="1" s="1"/>
  <c r="L20" i="1"/>
  <c r="M20" i="1" s="1"/>
  <c r="M19" i="1"/>
  <c r="O19" i="1" s="1"/>
  <c r="P19" i="1" s="1"/>
  <c r="M18" i="1"/>
  <c r="U18" i="1" s="1"/>
  <c r="O18" i="1" s="1"/>
  <c r="P18" i="1" s="1"/>
  <c r="J17" i="1"/>
  <c r="M17" i="1" s="1"/>
  <c r="O17" i="1" s="1"/>
  <c r="P17" i="1" s="1"/>
  <c r="J16" i="1"/>
  <c r="M16" i="1" s="1"/>
  <c r="U16" i="1" s="1"/>
  <c r="O16" i="1" s="1"/>
  <c r="P15" i="1" l="1"/>
  <c r="P31" i="1" s="1"/>
  <c r="E10" i="4"/>
  <c r="F10" i="4"/>
  <c r="P16" i="1"/>
  <c r="E11" i="4"/>
  <c r="F11" i="4" s="1"/>
  <c r="O16" i="4"/>
  <c r="L26" i="1"/>
  <c r="M26" i="1" s="1"/>
  <c r="U26" i="1" s="1"/>
  <c r="O26" i="1" s="1"/>
  <c r="P26" i="1" s="1"/>
  <c r="M28" i="1"/>
  <c r="M24" i="1"/>
  <c r="U24" i="1" s="1"/>
  <c r="O24" i="1" s="1"/>
  <c r="P24" i="1" s="1"/>
  <c r="M23" i="1"/>
  <c r="P23" i="1" s="1"/>
  <c r="U28" i="1"/>
  <c r="O28" i="1" s="1"/>
  <c r="P28" i="1" s="1"/>
  <c r="U20" i="1"/>
  <c r="O20" i="1" s="1"/>
  <c r="P20" i="1" s="1"/>
  <c r="H11" i="4" l="1"/>
  <c r="O11" i="4" s="1"/>
  <c r="H10" i="4"/>
  <c r="O10" i="4" s="1"/>
  <c r="P47" i="1"/>
  <c r="C29" i="4"/>
  <c r="C17" i="4" l="1"/>
  <c r="O17" i="4"/>
  <c r="O18" i="4"/>
  <c r="O29" i="4" s="1"/>
  <c r="O30" i="4" l="1"/>
</calcChain>
</file>

<file path=xl/comments1.xml><?xml version="1.0" encoding="utf-8"?>
<comments xmlns="http://schemas.openxmlformats.org/spreadsheetml/2006/main">
  <authors>
    <author>Motlova Lucia</author>
  </authors>
  <commentList>
    <comment ref="B8" authorId="0">
      <text>
        <r>
          <rPr>
            <sz val="9"/>
            <color indexed="81"/>
            <rFont val="Segoe UI"/>
            <family val="2"/>
            <charset val="238"/>
          </rPr>
          <t xml:space="preserve">Aby bol majetok radený do DHM, musí byť jeho suma vyššia ako </t>
        </r>
        <r>
          <rPr>
            <b/>
            <sz val="9"/>
            <color indexed="81"/>
            <rFont val="Segoe UI"/>
            <family val="2"/>
            <charset val="238"/>
          </rPr>
          <t>1 700 €.</t>
        </r>
        <r>
          <rPr>
            <sz val="9"/>
            <color indexed="81"/>
            <rFont val="Segoe UI"/>
            <family val="2"/>
            <charset val="238"/>
          </rPr>
          <t xml:space="preserve"> V opačnom prípade sa jedná o KHIM (krátkodobý) a odpisuje sa naraz v jednom roku.</t>
        </r>
      </text>
    </comment>
    <comment ref="B21" authorId="0">
      <text>
        <r>
          <rPr>
            <sz val="9"/>
            <color indexed="81"/>
            <rFont val="Segoe UI"/>
            <family val="2"/>
            <charset val="238"/>
          </rPr>
          <t>Aby bol majetok radený do DNM, jeho celková suma musí byť vyššia ako</t>
        </r>
        <r>
          <rPr>
            <b/>
            <sz val="9"/>
            <color indexed="81"/>
            <rFont val="Segoe UI"/>
            <family val="2"/>
            <charset val="238"/>
          </rPr>
          <t xml:space="preserve"> 2400 €</t>
        </r>
        <r>
          <rPr>
            <sz val="9"/>
            <color indexed="81"/>
            <rFont val="Segoe UI"/>
            <family val="2"/>
            <charset val="238"/>
          </rPr>
          <t xml:space="preserve">, majetok sa odpisuje, podľa počtu rokov predpokladaného užívania.
</t>
        </r>
      </text>
    </comment>
    <comment ref="B28" authorId="0">
      <text>
        <r>
          <rPr>
            <sz val="9"/>
            <color indexed="81"/>
            <rFont val="Segoe UI"/>
            <family val="2"/>
            <charset val="238"/>
          </rPr>
          <t>Počet odpisovaných rokov nesmie byť vyšší ako 5.</t>
        </r>
      </text>
    </comment>
  </commentList>
</comments>
</file>

<file path=xl/comments2.xml><?xml version="1.0" encoding="utf-8"?>
<comments xmlns="http://schemas.openxmlformats.org/spreadsheetml/2006/main">
  <authors>
    <author>Motlova Lucia</author>
    <author>Vanco Lucia</author>
  </authors>
  <commentList>
    <comment ref="B9" authorId="0">
      <text>
        <r>
          <rPr>
            <sz val="9"/>
            <color indexed="81"/>
            <rFont val="Segoe UI"/>
            <family val="2"/>
            <charset val="238"/>
          </rPr>
          <t xml:space="preserve">Aby bol majetok radený do DHM, musí byť jeho suma vyššia ako </t>
        </r>
        <r>
          <rPr>
            <b/>
            <sz val="9"/>
            <color indexed="81"/>
            <rFont val="Segoe UI"/>
            <family val="2"/>
            <charset val="238"/>
          </rPr>
          <t>1 700 €.</t>
        </r>
        <r>
          <rPr>
            <sz val="9"/>
            <color indexed="81"/>
            <rFont val="Segoe UI"/>
            <family val="2"/>
            <charset val="238"/>
          </rPr>
          <t xml:space="preserve"> V opačnom prípade sa jedná o KHIM (krátkodobý) a odpisuje sa naraz v jednom roku.</t>
        </r>
      </text>
    </comment>
    <comment ref="S9" authorId="0">
      <text>
        <r>
          <rPr>
            <b/>
            <sz val="9"/>
            <color indexed="81"/>
            <rFont val="Segoe UI"/>
            <family val="2"/>
            <charset val="238"/>
          </rPr>
          <t>Motlova Lucia:</t>
        </r>
        <r>
          <rPr>
            <sz val="9"/>
            <color indexed="81"/>
            <rFont val="Segoe UI"/>
            <family val="2"/>
            <charset val="238"/>
          </rPr>
          <t xml:space="preserve">
VZORCE, POZOR, NEUPRAVOVAŤ
</t>
        </r>
      </text>
    </comment>
    <comment ref="B10" authorId="1">
      <text>
        <r>
          <rPr>
            <b/>
            <sz val="9"/>
            <color indexed="81"/>
            <rFont val="Tahoma"/>
            <family val="2"/>
            <charset val="238"/>
          </rPr>
          <t>Vanco Lucia:</t>
        </r>
        <r>
          <rPr>
            <sz val="9"/>
            <color indexed="81"/>
            <rFont val="Tahoma"/>
            <family val="2"/>
            <charset val="238"/>
          </rPr>
          <t xml:space="preserve">
Rok plánovaného nákupu pozemku žiadateľ vyplní len v prehľade nad rozpočtovou tabuľkou.</t>
        </r>
      </text>
    </comment>
    <comment ref="B22" authorId="0">
      <text>
        <r>
          <rPr>
            <sz val="9"/>
            <color indexed="81"/>
            <rFont val="Segoe UI"/>
            <family val="2"/>
            <charset val="238"/>
          </rPr>
          <t>Aby bol majetok radený do DNM, jeho celková suma musí byť vyššia ako</t>
        </r>
        <r>
          <rPr>
            <b/>
            <sz val="9"/>
            <color indexed="81"/>
            <rFont val="Segoe UI"/>
            <family val="2"/>
            <charset val="238"/>
          </rPr>
          <t xml:space="preserve"> 2400 €</t>
        </r>
        <r>
          <rPr>
            <sz val="9"/>
            <color indexed="81"/>
            <rFont val="Segoe UI"/>
            <family val="2"/>
            <charset val="238"/>
          </rPr>
          <t xml:space="preserve">, majetok sa odpisuje, podľa počtu rokov predpokladaného užívania.
</t>
        </r>
      </text>
    </comment>
    <comment ref="B29" authorId="0">
      <text>
        <r>
          <rPr>
            <sz val="9"/>
            <color indexed="81"/>
            <rFont val="Segoe UI"/>
            <family val="2"/>
            <charset val="238"/>
          </rPr>
          <t>Počet odpisovaných rokov nesmie byť vyšší ako 5.</t>
        </r>
      </text>
    </comment>
  </commentList>
</comments>
</file>

<file path=xl/comments3.xml><?xml version="1.0" encoding="utf-8"?>
<comments xmlns="http://schemas.openxmlformats.org/spreadsheetml/2006/main">
  <authors>
    <author>Motlova Lucia</author>
    <author>Vanco Lucia</author>
  </authors>
  <commentList>
    <comment ref="B9" authorId="0">
      <text>
        <r>
          <rPr>
            <sz val="9"/>
            <color indexed="81"/>
            <rFont val="Segoe UI"/>
            <family val="2"/>
            <charset val="238"/>
          </rPr>
          <t xml:space="preserve">Aby bol majetok radený do DHM, musí byť jeho suma vyššia ako </t>
        </r>
        <r>
          <rPr>
            <b/>
            <sz val="9"/>
            <color indexed="81"/>
            <rFont val="Segoe UI"/>
            <family val="2"/>
            <charset val="238"/>
          </rPr>
          <t>1 700 €.</t>
        </r>
        <r>
          <rPr>
            <sz val="9"/>
            <color indexed="81"/>
            <rFont val="Segoe UI"/>
            <family val="2"/>
            <charset val="238"/>
          </rPr>
          <t xml:space="preserve"> V opačnom prípade sa jedná o KHIM (krátkodobý) a odpisuje sa naraz v jednom roku.</t>
        </r>
      </text>
    </comment>
    <comment ref="S9" authorId="0">
      <text>
        <r>
          <rPr>
            <b/>
            <sz val="9"/>
            <color indexed="81"/>
            <rFont val="Segoe UI"/>
            <family val="2"/>
            <charset val="238"/>
          </rPr>
          <t>Motlova Lucia:</t>
        </r>
        <r>
          <rPr>
            <sz val="9"/>
            <color indexed="81"/>
            <rFont val="Segoe UI"/>
            <family val="2"/>
            <charset val="238"/>
          </rPr>
          <t xml:space="preserve">
VZORCE, POZOR, NEUPRAVOVAŤ
</t>
        </r>
      </text>
    </comment>
    <comment ref="B10" authorId="1">
      <text>
        <r>
          <rPr>
            <b/>
            <sz val="9"/>
            <color indexed="81"/>
            <rFont val="Tahoma"/>
            <family val="2"/>
            <charset val="238"/>
          </rPr>
          <t>Vanco Lucia:</t>
        </r>
        <r>
          <rPr>
            <sz val="9"/>
            <color indexed="81"/>
            <rFont val="Tahoma"/>
            <family val="2"/>
            <charset val="238"/>
          </rPr>
          <t xml:space="preserve">
Rok plánovaného nákupu pozemku žiadateľ vyplní len v prehľade nad rozpočtovou tabuľkou.</t>
        </r>
      </text>
    </comment>
    <comment ref="B22" authorId="0">
      <text>
        <r>
          <rPr>
            <sz val="9"/>
            <color indexed="81"/>
            <rFont val="Segoe UI"/>
            <family val="2"/>
            <charset val="238"/>
          </rPr>
          <t>Aby bol majetok radený do DNM, jeho celková suma musí byť vyššia ako</t>
        </r>
        <r>
          <rPr>
            <b/>
            <sz val="9"/>
            <color indexed="81"/>
            <rFont val="Segoe UI"/>
            <family val="2"/>
            <charset val="238"/>
          </rPr>
          <t xml:space="preserve"> 2400 €</t>
        </r>
        <r>
          <rPr>
            <sz val="9"/>
            <color indexed="81"/>
            <rFont val="Segoe UI"/>
            <family val="2"/>
            <charset val="238"/>
          </rPr>
          <t xml:space="preserve">, majetok sa odpisuje, podľa počtu rokov predpokladaného užívania.
</t>
        </r>
      </text>
    </comment>
    <comment ref="B29" authorId="0">
      <text>
        <r>
          <rPr>
            <sz val="9"/>
            <color indexed="81"/>
            <rFont val="Segoe UI"/>
            <family val="2"/>
            <charset val="238"/>
          </rPr>
          <t>Počet odpisovaných rokov nesmie byť vyšší ako 5.</t>
        </r>
      </text>
    </comment>
  </commentList>
</comments>
</file>

<file path=xl/comments4.xml><?xml version="1.0" encoding="utf-8"?>
<comments xmlns="http://schemas.openxmlformats.org/spreadsheetml/2006/main">
  <authors>
    <author>Maresova Daniela</author>
  </authors>
  <commentList>
    <comment ref="C9" authorId="0">
      <text>
        <r>
          <rPr>
            <sz val="9"/>
            <color indexed="81"/>
            <rFont val="Segoe UI"/>
            <family val="2"/>
            <charset val="238"/>
          </rPr>
          <t xml:space="preserve">Dlhodobý nehmotný majetok je taký, ktorého vstupná cena je </t>
        </r>
        <r>
          <rPr>
            <b/>
            <sz val="9"/>
            <color indexed="81"/>
            <rFont val="Segoe UI"/>
            <family val="2"/>
            <charset val="238"/>
          </rPr>
          <t>vyššia ako 2 400€</t>
        </r>
        <r>
          <rPr>
            <sz val="9"/>
            <color indexed="81"/>
            <rFont val="Segoe UI"/>
            <family val="2"/>
            <charset val="238"/>
          </rPr>
          <t xml:space="preserve"> a jeho použiteľnosť je </t>
        </r>
        <r>
          <rPr>
            <b/>
            <sz val="9"/>
            <color indexed="81"/>
            <rFont val="Segoe UI"/>
            <family val="2"/>
            <charset val="238"/>
          </rPr>
          <t>dlhšia ako 1 rok.</t>
        </r>
      </text>
    </comment>
  </commentList>
</comments>
</file>

<file path=xl/sharedStrings.xml><?xml version="1.0" encoding="utf-8"?>
<sst xmlns="http://schemas.openxmlformats.org/spreadsheetml/2006/main" count="369" uniqueCount="103">
  <si>
    <t>Názov projektu:</t>
  </si>
  <si>
    <t>Riešiteľ:</t>
  </si>
  <si>
    <t>Doba riešenia:</t>
  </si>
  <si>
    <t>Kapitálové náklady</t>
  </si>
  <si>
    <t>Budovy</t>
  </si>
  <si>
    <t>Pozemky</t>
  </si>
  <si>
    <t>Stroje, prístroje a zariadenia</t>
  </si>
  <si>
    <t>rovnomerný</t>
  </si>
  <si>
    <t>zrýchlený</t>
  </si>
  <si>
    <t>Splácanie úrokov</t>
  </si>
  <si>
    <t>Celková suma</t>
  </si>
  <si>
    <t>Odpisová skupina</t>
  </si>
  <si>
    <t>Spôsob odpisovania</t>
  </si>
  <si>
    <t>Zostatková cena</t>
  </si>
  <si>
    <t>OPRÁVNENÉ NÁKLADY</t>
  </si>
  <si>
    <t>-</t>
  </si>
  <si>
    <t>Počet odpisových rokov</t>
  </si>
  <si>
    <t>Uplatnený odpis</t>
  </si>
  <si>
    <t>Licencie</t>
  </si>
  <si>
    <t>Patenty</t>
  </si>
  <si>
    <t>Cestovné náhrady</t>
  </si>
  <si>
    <t>Materiál</t>
  </si>
  <si>
    <t>Dopravné</t>
  </si>
  <si>
    <t>Nájomné (vrát. operatívneho lízingu)</t>
  </si>
  <si>
    <t>Energie, voda a komunikácie</t>
  </si>
  <si>
    <t>Služby (+ bankové poplatky)</t>
  </si>
  <si>
    <t>KOEFICIENT</t>
  </si>
  <si>
    <t>Výdavok</t>
  </si>
  <si>
    <t>VZORCE</t>
  </si>
  <si>
    <t>SPOLU</t>
  </si>
  <si>
    <t>Mzdy (BRUTTO)</t>
  </si>
  <si>
    <t>Poistné (SP + ZP)</t>
  </si>
  <si>
    <t>Bežné výdavky</t>
  </si>
  <si>
    <t xml:space="preserve">Mzdy, platy, služobné príjmy a ostatné osobné vyrovnania </t>
  </si>
  <si>
    <t>Tarifný plat, osobný plat, základný plat, funkčný plat, hodnostný plat, plat, vrátane ich náhrad
Tarifný plat, osobný plat, základný plat, funkčný plat, hodnostný plat, plat, vrátane ich náhrad
tarifný plat, osobný plat, základný plat, funkčný plat, hodnostný plat, plat, vrátane ich náhrad; príplatky; náhrada za pracovnú pohotovosť, služobnú pohotovosť a náhrada, odmena za pohotovosť; odmeny; ostatné osobné vyrovnania; doplatok k platu a ďalší plat</t>
  </si>
  <si>
    <t>Poistné a a príspevok od poisťovní</t>
  </si>
  <si>
    <t>poistné do VZP; poistné do ostatných poisťovní; poistné do Sociálnej poisťovne; príspevok do doplnkových dôchodcovských poisťovní; poistné na osobité účty; príspevok na starobné dôchodkové sporenie</t>
  </si>
  <si>
    <t>Tovary a služby</t>
  </si>
  <si>
    <t xml:space="preserve">cestovné náhrady; energie, voda a komunikácie; materiál; dopravné; rutinná a štandardná údržba; nájomné za nájom; služby (školenia, súťaže, mzdy a cestovné náhrady iným než vlastným zamestnancom, expertízy a posudky, poplatky a odvody, stravovanie, pokuty a penále, dane, ai.) </t>
  </si>
  <si>
    <t>Splácanie úrokov a ostatné platby súvisiace s úverom, pôžičkou, návratnou finančnou výpomocou a finančným prenájmom</t>
  </si>
  <si>
    <t>splácanie úrokov v tuzemsku; splácanie úrokov do zahraničia; ostatné platby súvisiace s úverom, pôžičkou, návratnou finančnou výpomocou a finančným prenájmom</t>
  </si>
  <si>
    <t>Kapitálové výdavky</t>
  </si>
  <si>
    <t>Obstarávanie kapitálových aktív</t>
  </si>
  <si>
    <r>
      <rPr>
        <b/>
        <sz val="11"/>
        <color theme="1"/>
        <rFont val="Calibri"/>
        <family val="2"/>
        <charset val="238"/>
        <scheme val="minor"/>
      </rPr>
      <t>HMOTNÉ:</t>
    </r>
    <r>
      <rPr>
        <sz val="11"/>
        <color theme="1"/>
        <rFont val="Calibri"/>
        <family val="2"/>
        <charset val="238"/>
        <scheme val="minor"/>
      </rPr>
      <t xml:space="preserve"> nákup pozemkov; nákup budov, objektov a iných častí; nákup strojov, prístrojov, zariadení, techniky a náradia; </t>
    </r>
  </si>
  <si>
    <r>
      <rPr>
        <b/>
        <sz val="11"/>
        <color theme="1"/>
        <rFont val="Calibri"/>
        <family val="2"/>
        <charset val="238"/>
        <scheme val="minor"/>
      </rPr>
      <t xml:space="preserve">NEHMOTNÉ: </t>
    </r>
    <r>
      <rPr>
        <sz val="11"/>
        <color theme="1"/>
        <rFont val="Calibri"/>
        <family val="2"/>
        <charset val="238"/>
        <scheme val="minor"/>
      </rPr>
      <t>nehmotné aktíva (softvér, licencie, ostatné nehmotné aktíva)</t>
    </r>
  </si>
  <si>
    <t>http://www.finance.gov.sk/Default.aspx?CatID=6814</t>
  </si>
  <si>
    <t>ÚPLNÉ ZNENIE Metodického usmernenia Ministerstva financií Slovenskej republiky k č. MF/010175/2004-42 zo dňa 8. decembra 2004 a vysvetlivky k ekonomickej klasifikácii rozpočtovej klasifikácie:</t>
  </si>
  <si>
    <t>①</t>
  </si>
  <si>
    <r>
      <t xml:space="preserve">Vstupná suma </t>
    </r>
    <r>
      <rPr>
        <sz val="11"/>
        <color rgb="FFFF0000"/>
        <rFont val="Dotum"/>
        <family val="2"/>
        <charset val="238"/>
      </rPr>
      <t>②</t>
    </r>
  </si>
  <si>
    <r>
      <t xml:space="preserve">Dlhodobý hmotný majetok: </t>
    </r>
    <r>
      <rPr>
        <sz val="11"/>
        <color rgb="FFFF0000"/>
        <rFont val="Dotum"/>
        <family val="2"/>
        <charset val="238"/>
      </rPr>
      <t>①</t>
    </r>
  </si>
  <si>
    <t>②</t>
  </si>
  <si>
    <r>
      <t xml:space="preserve">Počet mesiacov </t>
    </r>
    <r>
      <rPr>
        <sz val="11"/>
        <color rgb="FFFF0000"/>
        <rFont val="Dotum"/>
        <family val="2"/>
        <charset val="238"/>
      </rPr>
      <t>③</t>
    </r>
  </si>
  <si>
    <r>
      <t>Počet mesiacov</t>
    </r>
    <r>
      <rPr>
        <sz val="11"/>
        <color rgb="FFFF0000"/>
        <rFont val="Calibri"/>
        <family val="2"/>
        <charset val="238"/>
        <scheme val="minor"/>
      </rPr>
      <t xml:space="preserve"> </t>
    </r>
    <r>
      <rPr>
        <sz val="11"/>
        <color rgb="FFFF0000"/>
        <rFont val="Dotum"/>
        <family val="2"/>
        <charset val="238"/>
      </rPr>
      <t>③</t>
    </r>
  </si>
  <si>
    <t>③</t>
  </si>
  <si>
    <t>Vyplní sa skutočný počet mesiacov používania  v rámci projetku v danom roku.</t>
  </si>
  <si>
    <t xml:space="preserve">Náklady na vývoj </t>
  </si>
  <si>
    <r>
      <t xml:space="preserve">Dlhodobý nehmotný majetok: </t>
    </r>
    <r>
      <rPr>
        <sz val="11"/>
        <color rgb="FFFF0000"/>
        <rFont val="Dotum"/>
        <family val="2"/>
        <charset val="238"/>
      </rPr>
      <t>④</t>
    </r>
  </si>
  <si>
    <t>④</t>
  </si>
  <si>
    <t>Cena jednotlivých položiek dlhodobého hmotného majetku musí byť vyššia ako 1 700 € a prevádzkovo-technická funkcia je dlhšia ako 1 rok. V opačnom prípade sa jedná o krátkodobý hmotný investičný majetok a odpisuje sa naraz v jednom roku.</t>
  </si>
  <si>
    <t xml:space="preserve">Cena jednotlivých položiek dlhodobého nehmotného majetku musí byť vyššia ako 2 400 € a prevádzkovo-technická funkcia je dlhšia ako 1 rok. Počet odpisových rokov sa určuje podľa predpokladanej dĺžky užívania majetku (položka Náklady na vývoj musí byť odpísaná najneskôr do 5 rokov od jej obstarania). </t>
  </si>
  <si>
    <r>
      <t xml:space="preserve">Bežné náklady </t>
    </r>
    <r>
      <rPr>
        <sz val="11"/>
        <color rgb="FFFF0000"/>
        <rFont val="Dotum"/>
        <family val="2"/>
        <charset val="238"/>
      </rPr>
      <t>⑤</t>
    </r>
  </si>
  <si>
    <t>⑤</t>
  </si>
  <si>
    <t>Oprávnené sú výlučne tie náklady, ktoré boli vynaložené počas realizácie aktivít projektu, bezprostredne s ním súvisia a spĺňajú podmienku oprávnenosti danej výzvy.</t>
  </si>
  <si>
    <t>Iné náklady nezaradené v 610 - 650</t>
  </si>
  <si>
    <t>Vysvetlivky:</t>
  </si>
  <si>
    <t>Celková suma (v EUR)</t>
  </si>
  <si>
    <t>POČET ZAMESTNANCOV</t>
  </si>
  <si>
    <t>Vstupná cena je suma za pomernú časť dlhodobého majetku bezprostredne súvisiaca s realizáciou projektu.</t>
  </si>
  <si>
    <t>IČO:</t>
  </si>
  <si>
    <t>Rutinná a štandardná údržba</t>
  </si>
  <si>
    <t>B E Ž N É   N Á K L A D Y     S P O L U</t>
  </si>
  <si>
    <t>K A P I T Á L O V É   N Á K L A D Y     S P O L U</t>
  </si>
  <si>
    <t>;</t>
  </si>
  <si>
    <t>ROZPOČET projektu na časť PRIEMYSELNÝ VÝSKUM</t>
  </si>
  <si>
    <t>ROZPOČET projektu na časť EXPERIMENTÁLNY VÝVOJ</t>
  </si>
  <si>
    <t xml:space="preserve">Dlhodobý hmotný majetok: </t>
  </si>
  <si>
    <t xml:space="preserve">Dlhodobý nehmotný majetok: </t>
  </si>
  <si>
    <t>PREHĽAD NÁKLADOV NA PROJEKT, VÝŠKA  DOTÁCIE  A  INTENZITA  POMOCI</t>
  </si>
  <si>
    <t>EXPERIMENTÁLNY VÝVOJ</t>
  </si>
  <si>
    <t>VÝŠKA DOTÁCIE</t>
  </si>
  <si>
    <t>DOTÁCIA SPOLU</t>
  </si>
  <si>
    <t>Typ oprávneného nákladu</t>
  </si>
  <si>
    <t>Iný investičný majetok</t>
  </si>
  <si>
    <t>Rok plánovaného nákupu pozemku:</t>
  </si>
  <si>
    <t>PRIEMYSELNÝ VÝSKUM</t>
  </si>
  <si>
    <t>Bežné    náklady</t>
  </si>
  <si>
    <t>Kapitálové    náklady</t>
  </si>
  <si>
    <t>V  Ý  Š  K  A       D  O  T  Á  C  I  E      S  P  O  L  U</t>
  </si>
  <si>
    <r>
      <t>Pozemky</t>
    </r>
    <r>
      <rPr>
        <sz val="9"/>
        <color theme="1"/>
        <rFont val="Calibri"/>
        <family val="2"/>
        <charset val="238"/>
        <scheme val="minor"/>
      </rPr>
      <t xml:space="preserve"> </t>
    </r>
    <r>
      <rPr>
        <sz val="9"/>
        <color rgb="FFFF0000"/>
        <rFont val="Calibri"/>
        <family val="2"/>
        <charset val="238"/>
        <scheme val="minor"/>
      </rPr>
      <t>①</t>
    </r>
  </si>
  <si>
    <t xml:space="preserve">Vstupná suma </t>
  </si>
  <si>
    <r>
      <t xml:space="preserve">INTENZITA POMOCI </t>
    </r>
    <r>
      <rPr>
        <b/>
        <sz val="9"/>
        <color rgb="FFFF0000"/>
        <rFont val="Calibri"/>
        <family val="2"/>
        <charset val="238"/>
        <scheme val="minor"/>
      </rPr>
      <t>②</t>
    </r>
  </si>
  <si>
    <r>
      <t xml:space="preserve">INTENZITA POMOCI </t>
    </r>
    <r>
      <rPr>
        <b/>
        <sz val="9"/>
        <color rgb="FFFF0000"/>
        <rFont val="Calibri"/>
        <family val="2"/>
        <charset val="238"/>
        <scheme val="minor"/>
      </rPr>
      <t>③</t>
    </r>
  </si>
  <si>
    <t>ŽIADATEĽ VYPĹŇA LEN ŽLTÉ POLIA!!!</t>
  </si>
  <si>
    <t>ŽIADATEĽ VYPĹŇA LEN RUŽOVÉ POLIA!!!</t>
  </si>
  <si>
    <t>V prípade nákupu pozemku vyplní žiadateľ hodnotu ručne.</t>
  </si>
  <si>
    <r>
      <t xml:space="preserve">Maximálna výška intenzity pomoci je </t>
    </r>
    <r>
      <rPr>
        <b/>
        <sz val="11"/>
        <color theme="1"/>
        <rFont val="Calibri"/>
        <family val="2"/>
        <charset val="238"/>
        <scheme val="minor"/>
      </rPr>
      <t>50%</t>
    </r>
    <r>
      <rPr>
        <sz val="11"/>
        <color theme="1"/>
        <rFont val="Calibri"/>
        <family val="2"/>
        <charset val="238"/>
        <scheme val="minor"/>
      </rPr>
      <t xml:space="preserve"> (s výnimkou navýšenia pomoci bližšie špecifikovanej v Príručke pre žiadateľa pomoci).</t>
    </r>
  </si>
  <si>
    <r>
      <t>Maximálna výška intenzity pomoci je</t>
    </r>
    <r>
      <rPr>
        <b/>
        <sz val="11"/>
        <color theme="1"/>
        <rFont val="Calibri"/>
        <family val="2"/>
        <charset val="238"/>
        <scheme val="minor"/>
      </rPr>
      <t xml:space="preserve"> 25%</t>
    </r>
    <r>
      <rPr>
        <sz val="11"/>
        <color theme="1"/>
        <rFont val="Calibri"/>
        <family val="2"/>
        <charset val="238"/>
        <scheme val="minor"/>
      </rPr>
      <t xml:space="preserve"> (s výnimkou navýšenia pomoci bližšie špecifikovanej v Príručke pre žiadateľa pomoci).</t>
    </r>
  </si>
  <si>
    <t>S   P   O   L   U</t>
  </si>
  <si>
    <t>ROZPOČET</t>
  </si>
  <si>
    <t>Prehľad nákladov projektu v EUR:</t>
  </si>
  <si>
    <t>Iný investiný majetok</t>
  </si>
  <si>
    <t>Rutinná a standardná údržba</t>
  </si>
  <si>
    <t>ŽIADATEĽ VYPĹŇA LEN ZELENÉ POLIA!!!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</si>
</sst>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0\ &quot;€&quot;_-;\-* #,##0\ &quot;€&quot;_-;_-* &quot;-&quot;\ &quot;€&quot;_-;_-@_-"/>
    <numFmt numFmtId="44" formatCode="_-* #,##0.00\ &quot;€&quot;_-;\-* #,##0.00\ &quot;€&quot;_-;_-* &quot;-&quot;??\ &quot;€&quot;_-;_-@_-"/>
    <numFmt numFmtId="43" formatCode="_-* #,##0.00\ _€_-;\-* #,##0.00\ _€_-;_-* &quot;-&quot;??\ _€_-;_-@_-"/>
    <numFmt numFmtId="164" formatCode="#,##0_ ;\-#,##0\ "/>
    <numFmt numFmtId="165" formatCode="#,##0.0000_ ;\-#,##0.0000\ "/>
  </numFmts>
  <fonts count="28"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1"/>
      <color indexed="8"/>
      <name val="Calibri"/>
      <family val="2"/>
      <charset val="238"/>
    </font>
    <font>
      <sz val="9"/>
      <color indexed="81"/>
      <name val="Segoe UI"/>
      <family val="2"/>
      <charset val="238"/>
    </font>
    <font>
      <b/>
      <sz val="9"/>
      <color indexed="81"/>
      <name val="Segoe UI"/>
      <family val="2"/>
      <charset val="238"/>
    </font>
    <font>
      <sz val="11"/>
      <color indexed="8"/>
      <name val="Calibri"/>
      <family val="2"/>
      <charset val="238"/>
    </font>
    <font>
      <b/>
      <sz val="14"/>
      <color theme="1"/>
      <name val="Calibri"/>
      <family val="2"/>
      <charset val="238"/>
      <scheme val="minor"/>
    </font>
    <font>
      <b/>
      <sz val="14"/>
      <color indexed="8"/>
      <name val="Calibri"/>
      <family val="2"/>
      <charset val="238"/>
    </font>
    <font>
      <i/>
      <sz val="11"/>
      <color theme="1"/>
      <name val="Calibri"/>
      <family val="2"/>
      <charset val="238"/>
      <scheme val="minor"/>
    </font>
    <font>
      <sz val="11"/>
      <color rgb="FFFF0000"/>
      <name val="Calibri"/>
      <family val="2"/>
      <charset val="238"/>
      <scheme val="minor"/>
    </font>
    <font>
      <u/>
      <sz val="11"/>
      <color theme="10"/>
      <name val="Calibri"/>
      <family val="2"/>
      <charset val="238"/>
      <scheme val="minor"/>
    </font>
    <font>
      <b/>
      <sz val="11"/>
      <name val="Calibri"/>
      <family val="2"/>
      <charset val="238"/>
      <scheme val="minor"/>
    </font>
    <font>
      <sz val="11"/>
      <color rgb="FFFF0000"/>
      <name val="Dotum"/>
      <family val="2"/>
      <charset val="238"/>
    </font>
    <font>
      <b/>
      <sz val="20"/>
      <color rgb="FFFF0000"/>
      <name val="Calibri"/>
      <family val="2"/>
      <charset val="238"/>
      <scheme val="minor"/>
    </font>
    <font>
      <b/>
      <sz val="12"/>
      <color theme="1"/>
      <name val="Calibri"/>
      <family val="2"/>
      <charset val="238"/>
      <scheme val="minor"/>
    </font>
    <font>
      <b/>
      <sz val="20"/>
      <color indexed="8"/>
      <name val="Calibri"/>
      <family val="2"/>
      <charset val="238"/>
    </font>
    <font>
      <sz val="11"/>
      <color theme="0"/>
      <name val="Calibri"/>
      <family val="2"/>
      <charset val="238"/>
      <scheme val="minor"/>
    </font>
    <font>
      <sz val="11"/>
      <name val="Calibri"/>
      <family val="2"/>
      <charset val="238"/>
      <scheme val="minor"/>
    </font>
    <font>
      <sz val="9"/>
      <color indexed="81"/>
      <name val="Tahoma"/>
      <family val="2"/>
      <charset val="238"/>
    </font>
    <font>
      <b/>
      <sz val="9"/>
      <color indexed="81"/>
      <name val="Tahoma"/>
      <family val="2"/>
      <charset val="238"/>
    </font>
    <font>
      <b/>
      <sz val="13"/>
      <color theme="1"/>
      <name val="Calibri"/>
      <family val="2"/>
      <charset val="238"/>
      <scheme val="minor"/>
    </font>
    <font>
      <b/>
      <sz val="15"/>
      <color theme="1"/>
      <name val="Calibri"/>
      <family val="2"/>
      <charset val="238"/>
      <scheme val="minor"/>
    </font>
    <font>
      <sz val="9"/>
      <color theme="1"/>
      <name val="Calibri"/>
      <family val="2"/>
      <charset val="238"/>
      <scheme val="minor"/>
    </font>
    <font>
      <sz val="9"/>
      <color rgb="FFFF0000"/>
      <name val="Calibri"/>
      <family val="2"/>
      <charset val="238"/>
      <scheme val="minor"/>
    </font>
    <font>
      <b/>
      <sz val="9"/>
      <color rgb="FFFF0000"/>
      <name val="Calibri"/>
      <family val="2"/>
      <charset val="238"/>
      <scheme val="minor"/>
    </font>
    <font>
      <sz val="20"/>
      <color theme="0"/>
      <name val="Calibri"/>
      <family val="2"/>
      <charset val="238"/>
      <scheme val="minor"/>
    </font>
    <font>
      <b/>
      <sz val="16"/>
      <color theme="0"/>
      <name val="Calibri"/>
      <family val="2"/>
      <charset val="238"/>
      <scheme val="minor"/>
    </font>
  </fonts>
  <fills count="15">
    <fill>
      <patternFill patternType="none"/>
    </fill>
    <fill>
      <patternFill patternType="gray125"/>
    </fill>
    <fill>
      <patternFill patternType="solid">
        <fgColor theme="4" tint="0.59999389629810485"/>
        <bgColor indexed="65"/>
      </patternFill>
    </fill>
    <fill>
      <patternFill patternType="solid">
        <fgColor theme="0" tint="-0.14999847407452621"/>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249977111117893"/>
        <bgColor indexed="64"/>
      </patternFill>
    </fill>
  </fills>
  <borders count="132">
    <border>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style="thin">
        <color indexed="64"/>
      </bottom>
      <diagonal/>
    </border>
    <border>
      <left/>
      <right/>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thin">
        <color theme="2" tint="-0.499984740745262"/>
      </right>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style="thin">
        <color theme="2" tint="-0.499984740745262"/>
      </left>
      <right style="medium">
        <color indexed="64"/>
      </right>
      <top style="thin">
        <color indexed="64"/>
      </top>
      <bottom/>
      <diagonal/>
    </border>
    <border>
      <left style="thin">
        <color theme="2" tint="-0.499984740745262"/>
      </left>
      <right style="medium">
        <color indexed="64"/>
      </right>
      <top/>
      <bottom/>
      <diagonal/>
    </border>
    <border>
      <left style="thin">
        <color theme="2" tint="-0.499984740745262"/>
      </left>
      <right style="thin">
        <color theme="2" tint="-0.499984740745262"/>
      </right>
      <top style="medium">
        <color indexed="64"/>
      </top>
      <bottom style="thin">
        <color theme="2" tint="-0.499984740745262"/>
      </bottom>
      <diagonal/>
    </border>
    <border>
      <left/>
      <right style="thin">
        <color theme="2" tint="-0.499984740745262"/>
      </right>
      <top style="thin">
        <color theme="2" tint="-0.499984740745262"/>
      </top>
      <bottom/>
      <diagonal/>
    </border>
    <border>
      <left/>
      <right style="medium">
        <color indexed="64"/>
      </right>
      <top style="thin">
        <color theme="2" tint="-0.499984740745262"/>
      </top>
      <bottom style="thin">
        <color theme="2" tint="-0.499984740745262"/>
      </bottom>
      <diagonal/>
    </border>
    <border>
      <left style="medium">
        <color indexed="64"/>
      </left>
      <right/>
      <top style="thin">
        <color theme="2" tint="-0.499984740745262"/>
      </top>
      <bottom style="thin">
        <color theme="2" tint="-0.499984740745262"/>
      </bottom>
      <diagonal/>
    </border>
    <border>
      <left style="thin">
        <color theme="2" tint="-0.499984740745262"/>
      </left>
      <right/>
      <top style="thin">
        <color theme="2" tint="-0.499984740745262"/>
      </top>
      <bottom/>
      <diagonal/>
    </border>
    <border>
      <left style="thin">
        <color theme="2" tint="-0.499984740745262"/>
      </left>
      <right style="medium">
        <color indexed="64"/>
      </right>
      <top style="thin">
        <color theme="2" tint="-0.499984740745262"/>
      </top>
      <bottom style="thin">
        <color theme="2" tint="-0.499984740745262"/>
      </bottom>
      <diagonal/>
    </border>
    <border>
      <left style="thin">
        <color theme="2" tint="-0.499984740745262"/>
      </left>
      <right style="medium">
        <color indexed="64"/>
      </right>
      <top style="thin">
        <color theme="2" tint="-0.4999847407452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2" tint="-0.499984740745262"/>
      </bottom>
      <diagonal/>
    </border>
    <border>
      <left/>
      <right style="medium">
        <color indexed="64"/>
      </right>
      <top/>
      <bottom style="thin">
        <color theme="2" tint="-0.499984740745262"/>
      </bottom>
      <diagonal/>
    </border>
    <border>
      <left style="thin">
        <color theme="2" tint="-0.499984740745262"/>
      </left>
      <right/>
      <top/>
      <bottom style="thin">
        <color theme="2" tint="-0.499984740745262"/>
      </bottom>
      <diagonal/>
    </border>
    <border>
      <left/>
      <right style="thin">
        <color theme="2" tint="-0.499984740745262"/>
      </right>
      <top/>
      <bottom style="thin">
        <color theme="2" tint="-0.499984740745262"/>
      </bottom>
      <diagonal/>
    </border>
    <border>
      <left style="thin">
        <color theme="2" tint="-0.499984740745262"/>
      </left>
      <right style="medium">
        <color indexed="64"/>
      </right>
      <top/>
      <bottom style="thin">
        <color theme="2" tint="-0.499984740745262"/>
      </bottom>
      <diagonal/>
    </border>
    <border>
      <left style="medium">
        <color indexed="64"/>
      </left>
      <right style="medium">
        <color indexed="64"/>
      </right>
      <top/>
      <bottom style="medium">
        <color indexed="64"/>
      </bottom>
      <diagonal/>
    </border>
    <border>
      <left style="thin">
        <color theme="2" tint="-0.499984740745262"/>
      </left>
      <right style="thin">
        <color theme="2" tint="-0.499984740745262"/>
      </right>
      <top style="thin">
        <color indexed="64"/>
      </top>
      <bottom style="thin">
        <color theme="2" tint="-0.499984740745262"/>
      </bottom>
      <diagonal/>
    </border>
    <border>
      <left style="medium">
        <color indexed="64"/>
      </left>
      <right style="thin">
        <color theme="2" tint="-0.499984740745262"/>
      </right>
      <top style="thin">
        <color theme="2" tint="-0.499984740745262"/>
      </top>
      <bottom style="thin">
        <color indexed="64"/>
      </bottom>
      <diagonal/>
    </border>
    <border>
      <left style="thin">
        <color theme="2" tint="-0.499984740745262"/>
      </left>
      <right style="thin">
        <color theme="2" tint="-0.499984740745262"/>
      </right>
      <top style="thin">
        <color theme="2" tint="-0.499984740745262"/>
      </top>
      <bottom style="thin">
        <color indexed="64"/>
      </bottom>
      <diagonal/>
    </border>
    <border>
      <left style="thin">
        <color theme="2" tint="-0.499984740745262"/>
      </left>
      <right/>
      <top style="thin">
        <color indexed="64"/>
      </top>
      <bottom/>
      <diagonal/>
    </border>
    <border>
      <left style="medium">
        <color indexed="64"/>
      </left>
      <right style="thin">
        <color theme="2" tint="-0.499984740745262"/>
      </right>
      <top style="thin">
        <color indexed="64"/>
      </top>
      <bottom style="thin">
        <color theme="2" tint="-0.499984740745262"/>
      </bottom>
      <diagonal/>
    </border>
    <border>
      <left style="thin">
        <color theme="2" tint="-0.499984740745262"/>
      </left>
      <right/>
      <top/>
      <bottom/>
      <diagonal/>
    </border>
    <border>
      <left/>
      <right style="thin">
        <color theme="2" tint="-0.499984740745262"/>
      </right>
      <top/>
      <bottom/>
      <diagonal/>
    </border>
    <border>
      <left/>
      <right style="thin">
        <color theme="2" tint="-0.499984740745262"/>
      </right>
      <top style="thin">
        <color indexed="64"/>
      </top>
      <bottom/>
      <diagonal/>
    </border>
    <border>
      <left/>
      <right style="thin">
        <color theme="2" tint="-0.499984740745262"/>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theme="2" tint="-0.499984740745262"/>
      </right>
      <top style="thin">
        <color theme="2" tint="-0.499984740745262"/>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medium">
        <color indexed="64"/>
      </right>
      <top style="thin">
        <color theme="2" tint="-0.499984740745262"/>
      </top>
      <bottom/>
      <diagonal/>
    </border>
    <border>
      <left style="medium">
        <color indexed="64"/>
      </left>
      <right/>
      <top style="thin">
        <color theme="2" tint="-0.499984740745262"/>
      </top>
      <bottom/>
      <diagonal/>
    </border>
    <border>
      <left/>
      <right/>
      <top style="thin">
        <color theme="2" tint="-0.499984740745262"/>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thin">
        <color theme="0" tint="-0.249977111117893"/>
      </bottom>
      <diagonal/>
    </border>
    <border>
      <left/>
      <right/>
      <top style="thin">
        <color theme="0" tint="-0.249977111117893"/>
      </top>
      <bottom style="thin">
        <color theme="0" tint="-0.249977111117893"/>
      </bottom>
      <diagonal/>
    </border>
    <border>
      <left/>
      <right/>
      <top style="thin">
        <color indexed="64"/>
      </top>
      <bottom style="thin">
        <color theme="0" tint="-0.249977111117893"/>
      </bottom>
      <diagonal/>
    </border>
    <border>
      <left/>
      <right/>
      <top style="thin">
        <color theme="0" tint="-0.249977111117893"/>
      </top>
      <bottom/>
      <diagonal/>
    </border>
    <border>
      <left style="thin">
        <color indexed="64"/>
      </left>
      <right/>
      <top style="thin">
        <color theme="0" tint="-0.249977111117893"/>
      </top>
      <bottom style="thin">
        <color theme="0" tint="-0.249977111117893"/>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2" tint="-0.499984740745262"/>
      </left>
      <right/>
      <top style="thin">
        <color theme="0" tint="-0.249977111117893"/>
      </top>
      <bottom/>
      <diagonal/>
    </border>
    <border>
      <left style="thin">
        <color theme="2" tint="-0.499984740745262"/>
      </left>
      <right/>
      <top style="thin">
        <color theme="0" tint="-0.249977111117893"/>
      </top>
      <bottom style="thin">
        <color indexed="64"/>
      </bottom>
      <diagonal/>
    </border>
    <border>
      <left/>
      <right style="medium">
        <color indexed="64"/>
      </right>
      <top style="thin">
        <color theme="0" tint="-0.249977111117893"/>
      </top>
      <bottom/>
      <diagonal/>
    </border>
    <border>
      <left/>
      <right style="medium">
        <color indexed="64"/>
      </right>
      <top style="thin">
        <color theme="0" tint="-0.249977111117893"/>
      </top>
      <bottom style="thin">
        <color indexed="64"/>
      </bottom>
      <diagonal/>
    </border>
    <border>
      <left style="thin">
        <color theme="2" tint="-0.499984740745262"/>
      </left>
      <right/>
      <top style="thin">
        <color theme="0" tint="-0.249977111117893"/>
      </top>
      <bottom style="thin">
        <color theme="0" tint="-0.249977111117893"/>
      </bottom>
      <diagonal/>
    </border>
    <border>
      <left/>
      <right style="medium">
        <color indexed="64"/>
      </right>
      <top style="thin">
        <color theme="0" tint="-0.249977111117893"/>
      </top>
      <bottom style="thin">
        <color theme="0" tint="-0.249977111117893"/>
      </bottom>
      <diagonal/>
    </border>
    <border>
      <left style="thin">
        <color theme="2" tint="-0.499984740745262"/>
      </left>
      <right/>
      <top style="thin">
        <color indexed="64"/>
      </top>
      <bottom style="thin">
        <color theme="0" tint="-0.249977111117893"/>
      </bottom>
      <diagonal/>
    </border>
    <border>
      <left style="thin">
        <color theme="2" tint="-0.499984740745262"/>
      </left>
      <right style="medium">
        <color indexed="64"/>
      </right>
      <top style="thin">
        <color theme="0" tint="-0.249977111117893"/>
      </top>
      <bottom style="thin">
        <color indexed="64"/>
      </bottom>
      <diagonal/>
    </border>
    <border>
      <left style="thin">
        <color theme="2" tint="-0.499984740745262"/>
      </left>
      <right style="medium">
        <color indexed="64"/>
      </right>
      <top style="thin">
        <color theme="0" tint="-0.249977111117893"/>
      </top>
      <bottom style="thin">
        <color theme="0" tint="-0.249977111117893"/>
      </bottom>
      <diagonal/>
    </border>
    <border>
      <left style="thin">
        <color theme="2" tint="-0.499984740745262"/>
      </left>
      <right style="medium">
        <color indexed="64"/>
      </right>
      <top/>
      <bottom style="thin">
        <color theme="0" tint="-0.249977111117893"/>
      </bottom>
      <diagonal/>
    </border>
    <border>
      <left style="thin">
        <color theme="2" tint="-0.499984740745262"/>
      </left>
      <right style="medium">
        <color indexed="64"/>
      </right>
      <top style="thin">
        <color indexed="64"/>
      </top>
      <bottom style="thin">
        <color theme="0" tint="-0.249977111117893"/>
      </bottom>
      <diagonal/>
    </border>
    <border>
      <left/>
      <right style="medium">
        <color indexed="64"/>
      </right>
      <top style="thin">
        <color indexed="64"/>
      </top>
      <bottom style="thin">
        <color theme="0" tint="-0.249977111117893"/>
      </bottom>
      <diagonal/>
    </border>
    <border>
      <left style="thin">
        <color theme="2" tint="-0.499984740745262"/>
      </left>
      <right style="medium">
        <color indexed="64"/>
      </right>
      <top style="thin">
        <color theme="0" tint="-0.249977111117893"/>
      </top>
      <bottom/>
      <diagonal/>
    </border>
    <border>
      <left style="thin">
        <color theme="2" tint="-0.499984740745262"/>
      </left>
      <right style="medium">
        <color indexed="64"/>
      </right>
      <top style="thin">
        <color theme="0" tint="-0.249977111117893"/>
      </top>
      <bottom style="medium">
        <color indexed="64"/>
      </bottom>
      <diagonal/>
    </border>
    <border>
      <left style="thin">
        <color indexed="64"/>
      </left>
      <right style="thin">
        <color indexed="64"/>
      </right>
      <top style="thin">
        <color indexed="64"/>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style="thin">
        <color indexed="64"/>
      </right>
      <top style="thin">
        <color theme="0" tint="-0.249977111117893"/>
      </top>
      <bottom/>
      <diagonal/>
    </border>
    <border>
      <left style="thin">
        <color indexed="64"/>
      </left>
      <right style="thin">
        <color indexed="64"/>
      </right>
      <top/>
      <bottom style="thin">
        <color theme="0" tint="-0.249977111117893"/>
      </bottom>
      <diagonal/>
    </border>
    <border>
      <left/>
      <right style="thin">
        <color indexed="64"/>
      </right>
      <top/>
      <bottom style="thin">
        <color theme="0" tint="-0.249977111117893"/>
      </bottom>
      <diagonal/>
    </border>
    <border>
      <left/>
      <right style="thin">
        <color indexed="64"/>
      </right>
      <top style="thin">
        <color theme="0" tint="-0.249977111117893"/>
      </top>
      <bottom style="thin">
        <color theme="0" tint="-0.249977111117893"/>
      </bottom>
      <diagonal/>
    </border>
    <border>
      <left/>
      <right style="thin">
        <color indexed="64"/>
      </right>
      <top style="thin">
        <color theme="0" tint="-0.249977111117893"/>
      </top>
      <bottom style="medium">
        <color indexed="64"/>
      </bottom>
      <diagonal/>
    </border>
    <border>
      <left/>
      <right style="thin">
        <color indexed="64"/>
      </right>
      <top style="medium">
        <color indexed="64"/>
      </top>
      <bottom style="thin">
        <color theme="0" tint="-0.249977111117893"/>
      </bottom>
      <diagonal/>
    </border>
    <border>
      <left style="thin">
        <color indexed="64"/>
      </left>
      <right style="thin">
        <color theme="2" tint="-0.499984740745262"/>
      </right>
      <top style="thin">
        <color indexed="64"/>
      </top>
      <bottom/>
      <diagonal/>
    </border>
    <border>
      <left style="thin">
        <color indexed="64"/>
      </left>
      <right style="thin">
        <color theme="2" tint="-0.499984740745262"/>
      </right>
      <top/>
      <bottom style="thin">
        <color indexed="64"/>
      </bottom>
      <diagonal/>
    </border>
    <border>
      <left style="thin">
        <color indexed="64"/>
      </left>
      <right style="thin">
        <color theme="2" tint="-0.499984740745262"/>
      </right>
      <top/>
      <bottom style="medium">
        <color indexed="64"/>
      </bottom>
      <diagonal/>
    </border>
    <border>
      <left style="thin">
        <color indexed="64"/>
      </left>
      <right style="thin">
        <color theme="2" tint="-0.499984740745262"/>
      </right>
      <top style="medium">
        <color indexed="64"/>
      </top>
      <bottom style="thin">
        <color indexed="64"/>
      </bottom>
      <diagonal/>
    </border>
    <border>
      <left style="thin">
        <color indexed="64"/>
      </left>
      <right style="thin">
        <color theme="2" tint="-0.499984740745262"/>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theme="0" tint="-0.249977111117893"/>
      </bottom>
      <diagonal/>
    </border>
    <border>
      <left/>
      <right/>
      <top style="medium">
        <color indexed="64"/>
      </top>
      <bottom style="thin">
        <color theme="0" tint="-0.249977111117893"/>
      </bottom>
      <diagonal/>
    </border>
    <border>
      <left style="thin">
        <color theme="2" tint="-0.499984740745262"/>
      </left>
      <right/>
      <top style="thin">
        <color theme="0" tint="-0.249977111117893"/>
      </top>
      <bottom style="medium">
        <color indexed="64"/>
      </bottom>
      <diagonal/>
    </border>
    <border>
      <left/>
      <right style="medium">
        <color indexed="64"/>
      </right>
      <top style="thin">
        <color theme="0" tint="-0.249977111117893"/>
      </top>
      <bottom style="medium">
        <color indexed="64"/>
      </bottom>
      <diagonal/>
    </border>
    <border>
      <left/>
      <right style="thin">
        <color indexed="64"/>
      </right>
      <top style="medium">
        <color indexed="64"/>
      </top>
      <bottom style="thin">
        <color indexed="64"/>
      </bottom>
      <diagonal/>
    </border>
    <border>
      <left/>
      <right style="thin">
        <color theme="2" tint="-0.499984740745262"/>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thin">
        <color theme="0" tint="-0.249977111117893"/>
      </bottom>
      <diagonal/>
    </border>
    <border>
      <left/>
      <right style="thin">
        <color theme="2" tint="-0.499984740745262"/>
      </right>
      <top style="thin">
        <color theme="2" tint="-0.499984740745262"/>
      </top>
      <bottom style="medium">
        <color indexed="64"/>
      </bottom>
      <diagonal/>
    </border>
    <border>
      <left style="medium">
        <color indexed="64"/>
      </left>
      <right style="thin">
        <color theme="2" tint="-0.499984740745262"/>
      </right>
      <top style="thin">
        <color theme="2" tint="-0.499984740745262"/>
      </top>
      <bottom style="medium">
        <color indexed="64"/>
      </bottom>
      <diagonal/>
    </border>
    <border>
      <left/>
      <right style="thin">
        <color indexed="64"/>
      </right>
      <top/>
      <bottom style="medium">
        <color indexed="64"/>
      </bottom>
      <diagonal/>
    </border>
    <border>
      <left/>
      <right style="medium">
        <color indexed="64"/>
      </right>
      <top style="thin">
        <color theme="2" tint="-0.499984740745262"/>
      </top>
      <bottom style="medium">
        <color indexed="64"/>
      </bottom>
      <diagonal/>
    </border>
    <border>
      <left style="medium">
        <color indexed="64"/>
      </left>
      <right/>
      <top style="thin">
        <color theme="2" tint="-0.499984740745262"/>
      </top>
      <bottom style="medium">
        <color indexed="64"/>
      </bottom>
      <diagonal/>
    </border>
    <border>
      <left/>
      <right/>
      <top style="thin">
        <color theme="2" tint="-0.499984740745262"/>
      </top>
      <bottom style="medium">
        <color indexed="64"/>
      </bottom>
      <diagonal/>
    </border>
  </borders>
  <cellStyleXfs count="3">
    <xf numFmtId="0" fontId="0" fillId="0" borderId="0"/>
    <xf numFmtId="0" fontId="1" fillId="2" borderId="0" applyNumberFormat="0" applyBorder="0" applyAlignment="0" applyProtection="0"/>
    <xf numFmtId="0" fontId="11" fillId="0" borderId="0" applyNumberFormat="0" applyFill="0" applyBorder="0" applyAlignment="0" applyProtection="0"/>
  </cellStyleXfs>
  <cellXfs count="564">
    <xf numFmtId="0" fontId="0" fillId="0" borderId="0" xfId="0"/>
    <xf numFmtId="0" fontId="2" fillId="0" borderId="0" xfId="0" applyFont="1"/>
    <xf numFmtId="0" fontId="0" fillId="0" borderId="0" xfId="0" applyAlignment="1">
      <alignment horizontal="center" vertical="center"/>
    </xf>
    <xf numFmtId="0" fontId="3" fillId="2" borderId="2" xfId="1" applyFont="1" applyBorder="1" applyAlignment="1">
      <alignment horizontal="center"/>
    </xf>
    <xf numFmtId="0" fontId="0" fillId="0" borderId="0" xfId="0" applyProtection="1">
      <protection hidden="1"/>
    </xf>
    <xf numFmtId="0" fontId="0" fillId="0" borderId="0" xfId="0" applyBorder="1"/>
    <xf numFmtId="0" fontId="0" fillId="0" borderId="13" xfId="0" applyBorder="1"/>
    <xf numFmtId="0" fontId="2" fillId="0" borderId="0" xfId="0" applyFont="1" applyFill="1"/>
    <xf numFmtId="0" fontId="0" fillId="6" borderId="0" xfId="0" applyFill="1" applyProtection="1">
      <protection hidden="1"/>
    </xf>
    <xf numFmtId="0" fontId="0" fillId="6" borderId="0" xfId="0" applyFill="1"/>
    <xf numFmtId="0" fontId="0" fillId="6" borderId="0" xfId="0" applyFill="1" applyProtection="1"/>
    <xf numFmtId="165" fontId="0" fillId="6" borderId="0" xfId="0" applyNumberFormat="1" applyFill="1"/>
    <xf numFmtId="0" fontId="2" fillId="6" borderId="0" xfId="0" applyFont="1" applyFill="1" applyAlignment="1">
      <alignment horizontal="center" vertical="center"/>
    </xf>
    <xf numFmtId="0" fontId="0" fillId="3" borderId="9" xfId="0" applyFill="1" applyBorder="1" applyAlignment="1">
      <alignment horizontal="center"/>
    </xf>
    <xf numFmtId="0" fontId="0" fillId="3" borderId="15" xfId="0" applyFill="1" applyBorder="1" applyAlignment="1">
      <alignment horizontal="center"/>
    </xf>
    <xf numFmtId="0" fontId="3" fillId="4" borderId="11" xfId="0" applyFont="1" applyFill="1" applyBorder="1" applyAlignment="1">
      <alignment horizontal="center" vertical="center" wrapText="1"/>
    </xf>
    <xf numFmtId="0" fontId="0" fillId="3" borderId="13" xfId="0" applyFill="1" applyBorder="1" applyAlignment="1">
      <alignment horizontal="center"/>
    </xf>
    <xf numFmtId="0" fontId="7" fillId="9" borderId="0" xfId="0" applyFont="1" applyFill="1"/>
    <xf numFmtId="0" fontId="2" fillId="10" borderId="10" xfId="0" applyFont="1" applyFill="1" applyBorder="1" applyAlignment="1">
      <alignment horizontal="center" vertical="center"/>
    </xf>
    <xf numFmtId="0" fontId="2" fillId="10" borderId="1" xfId="0" applyFont="1" applyFill="1" applyBorder="1" applyAlignment="1">
      <alignment vertical="center" wrapText="1"/>
    </xf>
    <xf numFmtId="0" fontId="0" fillId="10" borderId="23" xfId="0" applyFill="1" applyBorder="1" applyAlignment="1">
      <alignment wrapText="1"/>
    </xf>
    <xf numFmtId="0" fontId="2" fillId="10" borderId="43" xfId="0" applyFont="1" applyFill="1" applyBorder="1" applyAlignment="1">
      <alignment horizontal="center" vertical="center"/>
    </xf>
    <xf numFmtId="0" fontId="2" fillId="10" borderId="44" xfId="0" applyFont="1" applyFill="1" applyBorder="1" applyAlignment="1">
      <alignment vertical="center" wrapText="1"/>
    </xf>
    <xf numFmtId="0" fontId="0" fillId="10" borderId="45" xfId="0" applyFill="1" applyBorder="1" applyAlignment="1">
      <alignment wrapText="1"/>
    </xf>
    <xf numFmtId="0" fontId="7" fillId="8" borderId="0" xfId="0" applyFont="1" applyFill="1" applyAlignment="1">
      <alignment horizontal="center" vertical="center"/>
    </xf>
    <xf numFmtId="0" fontId="0" fillId="7" borderId="23" xfId="0" applyFill="1" applyBorder="1" applyAlignment="1">
      <alignment wrapText="1"/>
    </xf>
    <xf numFmtId="0" fontId="0" fillId="7" borderId="45" xfId="0" applyFill="1" applyBorder="1" applyAlignment="1">
      <alignment wrapText="1"/>
    </xf>
    <xf numFmtId="0" fontId="0" fillId="0" borderId="0" xfId="0" applyAlignment="1">
      <alignment vertical="center" wrapText="1"/>
    </xf>
    <xf numFmtId="0" fontId="0" fillId="0" borderId="0" xfId="0" applyAlignment="1">
      <alignment wrapText="1"/>
    </xf>
    <xf numFmtId="0" fontId="0" fillId="4" borderId="36" xfId="0" applyFill="1" applyBorder="1" applyAlignment="1">
      <alignment horizontal="center"/>
    </xf>
    <xf numFmtId="0" fontId="10" fillId="0" borderId="0" xfId="0" applyFont="1" applyAlignment="1">
      <alignment horizontal="right"/>
    </xf>
    <xf numFmtId="0" fontId="14" fillId="0" borderId="0" xfId="0" applyFont="1"/>
    <xf numFmtId="0" fontId="15" fillId="0" borderId="0" xfId="0" applyFont="1"/>
    <xf numFmtId="0" fontId="0" fillId="3" borderId="17" xfId="0" applyFill="1" applyBorder="1" applyAlignment="1">
      <alignment horizontal="center"/>
    </xf>
    <xf numFmtId="0" fontId="0" fillId="3" borderId="8" xfId="0" applyFill="1" applyBorder="1" applyAlignment="1">
      <alignment horizontal="center"/>
    </xf>
    <xf numFmtId="0" fontId="0" fillId="0" borderId="0" xfId="0" applyFill="1" applyBorder="1" applyAlignment="1">
      <alignment horizontal="left" vertical="center"/>
    </xf>
    <xf numFmtId="0" fontId="2" fillId="0" borderId="0" xfId="0" applyNumberFormat="1" applyFont="1" applyBorder="1" applyAlignment="1" applyProtection="1">
      <alignment horizontal="left"/>
      <protection locked="0"/>
    </xf>
    <xf numFmtId="44" fontId="0" fillId="0" borderId="0" xfId="0" applyNumberFormat="1"/>
    <xf numFmtId="0" fontId="16" fillId="0" borderId="0" xfId="0" applyFont="1" applyBorder="1" applyAlignment="1">
      <alignment horizontal="center"/>
    </xf>
    <xf numFmtId="10" fontId="17" fillId="0" borderId="0" xfId="0" applyNumberFormat="1" applyFont="1"/>
    <xf numFmtId="0" fontId="18" fillId="0" borderId="0" xfId="0" applyFont="1"/>
    <xf numFmtId="0" fontId="24" fillId="0" borderId="0" xfId="0" applyFont="1"/>
    <xf numFmtId="0" fontId="2" fillId="0" borderId="0" xfId="0" applyFont="1" applyFill="1" applyBorder="1"/>
    <xf numFmtId="43" fontId="0" fillId="12" borderId="28" xfId="0" applyNumberFormat="1" applyFill="1" applyBorder="1" applyProtection="1">
      <protection locked="0"/>
    </xf>
    <xf numFmtId="43" fontId="0" fillId="12" borderId="29" xfId="0" applyNumberFormat="1" applyFill="1" applyBorder="1" applyProtection="1">
      <protection locked="0"/>
    </xf>
    <xf numFmtId="43" fontId="0" fillId="12" borderId="52" xfId="0" applyNumberFormat="1" applyFill="1" applyBorder="1" applyProtection="1">
      <protection locked="0"/>
    </xf>
    <xf numFmtId="44" fontId="0" fillId="12" borderId="30" xfId="0" applyNumberFormat="1" applyFill="1" applyBorder="1" applyProtection="1">
      <protection locked="0"/>
    </xf>
    <xf numFmtId="44" fontId="0" fillId="12" borderId="28" xfId="0" applyNumberFormat="1" applyFill="1" applyBorder="1" applyProtection="1">
      <protection locked="0"/>
    </xf>
    <xf numFmtId="44" fontId="0" fillId="12" borderId="54" xfId="0" applyNumberFormat="1" applyFill="1" applyBorder="1" applyProtection="1">
      <protection locked="0"/>
    </xf>
    <xf numFmtId="44" fontId="0" fillId="12" borderId="29" xfId="0" applyNumberFormat="1" applyFill="1" applyBorder="1" applyProtection="1">
      <protection locked="0"/>
    </xf>
    <xf numFmtId="0" fontId="0" fillId="12" borderId="49" xfId="0" applyFill="1" applyBorder="1" applyProtection="1">
      <protection locked="0"/>
    </xf>
    <xf numFmtId="0" fontId="0" fillId="12" borderId="33" xfId="0" applyFill="1" applyBorder="1" applyProtection="1">
      <protection locked="0"/>
    </xf>
    <xf numFmtId="0" fontId="0" fillId="12" borderId="53" xfId="0" applyFill="1" applyBorder="1" applyProtection="1">
      <protection locked="0"/>
    </xf>
    <xf numFmtId="0" fontId="0" fillId="12" borderId="37" xfId="0" applyFill="1" applyBorder="1" applyProtection="1">
      <protection locked="0"/>
    </xf>
    <xf numFmtId="0" fontId="0" fillId="12" borderId="56" xfId="0" applyFill="1" applyBorder="1" applyProtection="1">
      <protection locked="0"/>
    </xf>
    <xf numFmtId="164" fontId="0" fillId="12" borderId="49" xfId="0" applyNumberFormat="1" applyFill="1" applyBorder="1" applyProtection="1">
      <protection locked="0"/>
    </xf>
    <xf numFmtId="164" fontId="0" fillId="12" borderId="33" xfId="0" applyNumberFormat="1" applyFill="1" applyBorder="1" applyProtection="1">
      <protection locked="0"/>
    </xf>
    <xf numFmtId="164" fontId="0" fillId="12" borderId="53" xfId="0" applyNumberFormat="1" applyFill="1" applyBorder="1" applyProtection="1">
      <protection locked="0"/>
    </xf>
    <xf numFmtId="0" fontId="0" fillId="12" borderId="63" xfId="0" applyFill="1" applyBorder="1" applyProtection="1">
      <protection locked="0"/>
    </xf>
    <xf numFmtId="0" fontId="0" fillId="12" borderId="50" xfId="0" applyFill="1" applyBorder="1" applyProtection="1">
      <protection locked="0"/>
    </xf>
    <xf numFmtId="0" fontId="0" fillId="12" borderId="41" xfId="0" applyFill="1" applyBorder="1" applyProtection="1">
      <protection locked="0"/>
    </xf>
    <xf numFmtId="0" fontId="0" fillId="12" borderId="42" xfId="0" applyFill="1" applyBorder="1" applyProtection="1">
      <protection locked="0"/>
    </xf>
    <xf numFmtId="43" fontId="0" fillId="12" borderId="30" xfId="0" applyNumberFormat="1" applyFill="1" applyBorder="1" applyProtection="1">
      <protection locked="0"/>
    </xf>
    <xf numFmtId="44" fontId="0" fillId="12" borderId="0" xfId="0" applyNumberFormat="1" applyFill="1" applyBorder="1" applyAlignment="1" applyProtection="1">
      <protection locked="0"/>
    </xf>
    <xf numFmtId="44" fontId="0" fillId="12" borderId="69" xfId="0" applyNumberFormat="1" applyFill="1" applyBorder="1" applyAlignment="1" applyProtection="1">
      <protection locked="0"/>
    </xf>
    <xf numFmtId="0" fontId="0" fillId="12" borderId="28" xfId="0" applyFill="1" applyBorder="1" applyAlignment="1" applyProtection="1">
      <alignment horizontal="center"/>
      <protection locked="0"/>
    </xf>
    <xf numFmtId="0" fontId="0" fillId="0" borderId="2" xfId="0" applyBorder="1"/>
    <xf numFmtId="0" fontId="0" fillId="0" borderId="0" xfId="0" applyAlignment="1">
      <alignment horizontal="left"/>
    </xf>
    <xf numFmtId="0" fontId="0" fillId="0" borderId="0" xfId="0" applyProtection="1">
      <protection locked="0" hidden="1"/>
    </xf>
    <xf numFmtId="0" fontId="0" fillId="0" borderId="0" xfId="0" applyBorder="1" applyProtection="1">
      <protection locked="0" hidden="1"/>
    </xf>
    <xf numFmtId="0" fontId="2" fillId="0" borderId="7" xfId="0" applyFont="1" applyBorder="1" applyAlignment="1" applyProtection="1">
      <alignment horizontal="left"/>
      <protection locked="0" hidden="1"/>
    </xf>
    <xf numFmtId="0" fontId="2" fillId="0" borderId="6" xfId="0" applyFont="1" applyBorder="1" applyAlignment="1" applyProtection="1">
      <alignment horizontal="left"/>
      <protection locked="0" hidden="1"/>
    </xf>
    <xf numFmtId="0" fontId="2" fillId="0" borderId="0" xfId="0" applyFont="1" applyProtection="1">
      <protection locked="0" hidden="1"/>
    </xf>
    <xf numFmtId="0" fontId="0" fillId="0" borderId="0" xfId="0" applyAlignment="1" applyProtection="1">
      <alignment horizontal="center" vertical="center"/>
      <protection locked="0" hidden="1"/>
    </xf>
    <xf numFmtId="0" fontId="2" fillId="6" borderId="0" xfId="0" applyFont="1" applyFill="1" applyAlignment="1" applyProtection="1">
      <alignment horizontal="center" vertical="center"/>
      <protection locked="0" hidden="1"/>
    </xf>
    <xf numFmtId="0" fontId="0" fillId="0" borderId="122" xfId="0" applyBorder="1" applyProtection="1">
      <protection locked="0" hidden="1"/>
    </xf>
    <xf numFmtId="0" fontId="0" fillId="3" borderId="8" xfId="0" applyFill="1" applyBorder="1" applyAlignment="1" applyProtection="1">
      <alignment horizontal="center"/>
      <protection locked="0" hidden="1"/>
    </xf>
    <xf numFmtId="0" fontId="0" fillId="3" borderId="17" xfId="0" applyFill="1" applyBorder="1" applyAlignment="1" applyProtection="1">
      <alignment horizontal="center"/>
      <protection locked="0" hidden="1"/>
    </xf>
    <xf numFmtId="0" fontId="0" fillId="3" borderId="13" xfId="0" applyFill="1" applyBorder="1" applyAlignment="1" applyProtection="1">
      <alignment horizontal="center"/>
      <protection locked="0" hidden="1"/>
    </xf>
    <xf numFmtId="0" fontId="0" fillId="6" borderId="0" xfId="0" applyFill="1" applyProtection="1">
      <protection locked="0" hidden="1"/>
    </xf>
    <xf numFmtId="0" fontId="0" fillId="0" borderId="123" xfId="0" applyBorder="1" applyProtection="1">
      <protection locked="0" hidden="1"/>
    </xf>
    <xf numFmtId="44" fontId="0" fillId="13" borderId="30" xfId="0" applyNumberFormat="1" applyFill="1" applyBorder="1" applyProtection="1">
      <protection locked="0" hidden="1"/>
    </xf>
    <xf numFmtId="0" fontId="0" fillId="13" borderId="49" xfId="0" applyFill="1" applyBorder="1" applyProtection="1">
      <protection locked="0" hidden="1"/>
    </xf>
    <xf numFmtId="0" fontId="0" fillId="13" borderId="56" xfId="0" applyFill="1" applyBorder="1" applyProtection="1">
      <protection locked="0" hidden="1"/>
    </xf>
    <xf numFmtId="164" fontId="0" fillId="13" borderId="49" xfId="0" applyNumberFormat="1" applyFill="1" applyBorder="1" applyProtection="1">
      <protection locked="0" hidden="1"/>
    </xf>
    <xf numFmtId="44" fontId="0" fillId="13" borderId="28" xfId="0" applyNumberFormat="1" applyFill="1" applyBorder="1" applyProtection="1">
      <protection locked="0" hidden="1"/>
    </xf>
    <xf numFmtId="0" fontId="0" fillId="13" borderId="33" xfId="0" applyFill="1" applyBorder="1" applyProtection="1">
      <protection locked="0" hidden="1"/>
    </xf>
    <xf numFmtId="164" fontId="0" fillId="13" borderId="33" xfId="0" applyNumberFormat="1" applyFill="1" applyBorder="1" applyProtection="1">
      <protection locked="0" hidden="1"/>
    </xf>
    <xf numFmtId="165" fontId="0" fillId="6" borderId="0" xfId="0" applyNumberFormat="1" applyFill="1" applyProtection="1">
      <protection locked="0" hidden="1"/>
    </xf>
    <xf numFmtId="43" fontId="0" fillId="13" borderId="28" xfId="0" applyNumberFormat="1" applyFill="1" applyBorder="1" applyProtection="1">
      <protection locked="0" hidden="1"/>
    </xf>
    <xf numFmtId="43" fontId="0" fillId="13" borderId="29" xfId="0" applyNumberFormat="1" applyFill="1" applyBorder="1" applyProtection="1">
      <protection locked="0" hidden="1"/>
    </xf>
    <xf numFmtId="44" fontId="0" fillId="13" borderId="54" xfId="0" applyNumberFormat="1" applyFill="1" applyBorder="1" applyProtection="1">
      <protection locked="0" hidden="1"/>
    </xf>
    <xf numFmtId="0" fontId="0" fillId="13" borderId="53" xfId="0" applyFill="1" applyBorder="1" applyProtection="1">
      <protection locked="0" hidden="1"/>
    </xf>
    <xf numFmtId="164" fontId="0" fillId="13" borderId="53" xfId="0" applyNumberFormat="1" applyFill="1" applyBorder="1" applyProtection="1">
      <protection locked="0" hidden="1"/>
    </xf>
    <xf numFmtId="43" fontId="0" fillId="13" borderId="52" xfId="0" applyNumberFormat="1" applyFill="1" applyBorder="1" applyProtection="1">
      <protection locked="0" hidden="1"/>
    </xf>
    <xf numFmtId="44" fontId="0" fillId="13" borderId="29" xfId="0" applyNumberFormat="1" applyFill="1" applyBorder="1" applyProtection="1">
      <protection locked="0" hidden="1"/>
    </xf>
    <xf numFmtId="0" fontId="0" fillId="13" borderId="37" xfId="0" applyFill="1" applyBorder="1" applyProtection="1">
      <protection locked="0" hidden="1"/>
    </xf>
    <xf numFmtId="0" fontId="0" fillId="4" borderId="43" xfId="0" applyFill="1" applyBorder="1" applyProtection="1">
      <protection locked="0" hidden="1"/>
    </xf>
    <xf numFmtId="0" fontId="0" fillId="4" borderId="44" xfId="0" applyFill="1" applyBorder="1" applyProtection="1">
      <protection locked="0" hidden="1"/>
    </xf>
    <xf numFmtId="0" fontId="0" fillId="4" borderId="27" xfId="0" applyFill="1" applyBorder="1" applyProtection="1">
      <protection locked="0" hidden="1"/>
    </xf>
    <xf numFmtId="42" fontId="0" fillId="4" borderId="44" xfId="0" applyNumberFormat="1" applyFill="1" applyBorder="1" applyProtection="1">
      <protection locked="0" hidden="1"/>
    </xf>
    <xf numFmtId="0" fontId="0" fillId="4" borderId="26" xfId="0" applyFill="1" applyBorder="1" applyProtection="1">
      <protection locked="0" hidden="1"/>
    </xf>
    <xf numFmtId="42" fontId="0" fillId="4" borderId="26" xfId="0" applyNumberFormat="1" applyFill="1" applyBorder="1" applyProtection="1">
      <protection locked="0" hidden="1"/>
    </xf>
    <xf numFmtId="0" fontId="2" fillId="4" borderId="25" xfId="0" applyFont="1" applyFill="1" applyBorder="1" applyProtection="1">
      <protection locked="0" hidden="1"/>
    </xf>
    <xf numFmtId="43" fontId="0" fillId="13" borderId="30" xfId="0" applyNumberFormat="1" applyFill="1" applyBorder="1" applyProtection="1">
      <protection locked="0" hidden="1"/>
    </xf>
    <xf numFmtId="0" fontId="0" fillId="13" borderId="50" xfId="0" applyFill="1" applyBorder="1" applyProtection="1">
      <protection locked="0" hidden="1"/>
    </xf>
    <xf numFmtId="0" fontId="0" fillId="0" borderId="13" xfId="0" applyBorder="1" applyProtection="1">
      <protection locked="0" hidden="1"/>
    </xf>
    <xf numFmtId="0" fontId="0" fillId="13" borderId="41" xfId="0" applyFill="1" applyBorder="1" applyProtection="1">
      <protection locked="0" hidden="1"/>
    </xf>
    <xf numFmtId="0" fontId="0" fillId="0" borderId="124" xfId="0" applyBorder="1" applyProtection="1">
      <protection locked="0" hidden="1"/>
    </xf>
    <xf numFmtId="0" fontId="0" fillId="13" borderId="42" xfId="0" applyFill="1" applyBorder="1" applyProtection="1">
      <protection locked="0" hidden="1"/>
    </xf>
    <xf numFmtId="0" fontId="0" fillId="13" borderId="63" xfId="0" applyFill="1" applyBorder="1" applyProtection="1">
      <protection locked="0" hidden="1"/>
    </xf>
    <xf numFmtId="0" fontId="3" fillId="2" borderId="64" xfId="1" applyFont="1" applyBorder="1" applyAlignment="1" applyProtection="1">
      <alignment horizontal="center"/>
      <protection locked="0" hidden="1"/>
    </xf>
    <xf numFmtId="0" fontId="3" fillId="2" borderId="5" xfId="1" applyFont="1" applyBorder="1" applyAlignment="1" applyProtection="1">
      <alignment horizontal="center"/>
      <protection locked="0" hidden="1"/>
    </xf>
    <xf numFmtId="0" fontId="0" fillId="4" borderId="36" xfId="0" applyFill="1" applyBorder="1" applyAlignment="1" applyProtection="1">
      <alignment horizontal="center"/>
      <protection locked="0" hidden="1"/>
    </xf>
    <xf numFmtId="0" fontId="0" fillId="13" borderId="28" xfId="0" applyFill="1" applyBorder="1" applyAlignment="1" applyProtection="1">
      <alignment horizontal="center"/>
      <protection locked="0" hidden="1"/>
    </xf>
    <xf numFmtId="44" fontId="0" fillId="13" borderId="0" xfId="0" applyNumberFormat="1" applyFill="1" applyBorder="1" applyAlignment="1" applyProtection="1">
      <protection locked="0" hidden="1"/>
    </xf>
    <xf numFmtId="44" fontId="0" fillId="13" borderId="69" xfId="0" applyNumberFormat="1" applyFill="1" applyBorder="1" applyAlignment="1" applyProtection="1">
      <protection locked="0" hidden="1"/>
    </xf>
    <xf numFmtId="0" fontId="2" fillId="0" borderId="0" xfId="0" applyFont="1" applyFill="1" applyBorder="1" applyProtection="1">
      <protection locked="0" hidden="1"/>
    </xf>
    <xf numFmtId="0" fontId="2" fillId="0" borderId="0" xfId="0" applyFont="1" applyFill="1" applyProtection="1">
      <protection locked="0" hidden="1"/>
    </xf>
    <xf numFmtId="0" fontId="15" fillId="0" borderId="0" xfId="0" applyFont="1" applyProtection="1">
      <protection locked="0" hidden="1"/>
    </xf>
    <xf numFmtId="0" fontId="14" fillId="0" borderId="0" xfId="0" applyFont="1" applyProtection="1">
      <protection locked="0" hidden="1"/>
    </xf>
    <xf numFmtId="0" fontId="10" fillId="0" borderId="0" xfId="0" applyFont="1" applyAlignment="1" applyProtection="1">
      <alignment horizontal="right"/>
      <protection locked="0" hidden="1"/>
    </xf>
    <xf numFmtId="0" fontId="0" fillId="3" borderId="8" xfId="0" applyFill="1" applyBorder="1" applyAlignment="1" applyProtection="1">
      <alignment horizontal="center"/>
      <protection hidden="1"/>
    </xf>
    <xf numFmtId="0" fontId="0" fillId="10" borderId="58" xfId="0" applyFill="1" applyBorder="1" applyProtection="1">
      <protection hidden="1"/>
    </xf>
    <xf numFmtId="0" fontId="9" fillId="10" borderId="49" xfId="0" applyFont="1" applyFill="1" applyBorder="1" applyProtection="1">
      <protection hidden="1"/>
    </xf>
    <xf numFmtId="0" fontId="2" fillId="10" borderId="0" xfId="0" applyFont="1" applyFill="1" applyBorder="1" applyAlignment="1" applyProtection="1">
      <alignment horizontal="center"/>
      <protection hidden="1"/>
    </xf>
    <xf numFmtId="0" fontId="0" fillId="3" borderId="0" xfId="0" applyFill="1" applyBorder="1" applyAlignment="1" applyProtection="1">
      <alignment horizontal="center"/>
      <protection hidden="1"/>
    </xf>
    <xf numFmtId="0" fontId="2" fillId="10" borderId="1" xfId="0" applyFont="1" applyFill="1" applyBorder="1" applyAlignment="1" applyProtection="1">
      <alignment horizontal="center"/>
      <protection hidden="1"/>
    </xf>
    <xf numFmtId="0" fontId="0" fillId="3" borderId="1" xfId="0" applyFill="1" applyBorder="1" applyAlignment="1" applyProtection="1">
      <alignment horizontal="center"/>
      <protection hidden="1"/>
    </xf>
    <xf numFmtId="0" fontId="0" fillId="10" borderId="37" xfId="0" applyFill="1" applyBorder="1" applyProtection="1">
      <protection hidden="1"/>
    </xf>
    <xf numFmtId="0" fontId="0" fillId="3" borderId="9" xfId="0" applyFill="1" applyBorder="1" applyAlignment="1" applyProtection="1">
      <alignment horizontal="center"/>
      <protection hidden="1"/>
    </xf>
    <xf numFmtId="0" fontId="2" fillId="10" borderId="34" xfId="0" applyFont="1" applyFill="1" applyBorder="1" applyAlignment="1" applyProtection="1">
      <alignment horizontal="center"/>
      <protection hidden="1"/>
    </xf>
    <xf numFmtId="0" fontId="2" fillId="10" borderId="35" xfId="0" applyFont="1" applyFill="1" applyBorder="1" applyAlignment="1" applyProtection="1">
      <alignment horizontal="center"/>
      <protection hidden="1"/>
    </xf>
    <xf numFmtId="0" fontId="0" fillId="3" borderId="15" xfId="0" applyFill="1" applyBorder="1" applyAlignment="1" applyProtection="1">
      <alignment horizontal="center"/>
      <protection hidden="1"/>
    </xf>
    <xf numFmtId="42" fontId="0" fillId="0" borderId="55" xfId="0" applyNumberFormat="1" applyBorder="1" applyProtection="1">
      <protection hidden="1"/>
    </xf>
    <xf numFmtId="44" fontId="0" fillId="0" borderId="12" xfId="0" applyNumberFormat="1" applyBorder="1" applyProtection="1">
      <protection hidden="1"/>
    </xf>
    <xf numFmtId="42" fontId="0" fillId="0" borderId="88" xfId="0" applyNumberFormat="1" applyBorder="1" applyProtection="1">
      <protection hidden="1"/>
    </xf>
    <xf numFmtId="44" fontId="0" fillId="0" borderId="89" xfId="0" applyNumberFormat="1" applyBorder="1" applyProtection="1">
      <protection hidden="1"/>
    </xf>
    <xf numFmtId="42" fontId="0" fillId="0" borderId="84" xfId="0" applyNumberFormat="1" applyBorder="1" applyProtection="1">
      <protection hidden="1"/>
    </xf>
    <xf numFmtId="44" fontId="0" fillId="0" borderId="14" xfId="0" applyNumberFormat="1" applyBorder="1" applyProtection="1">
      <protection hidden="1"/>
    </xf>
    <xf numFmtId="42" fontId="0" fillId="0" borderId="85" xfId="0" applyNumberFormat="1" applyBorder="1" applyProtection="1">
      <protection hidden="1"/>
    </xf>
    <xf numFmtId="44" fontId="0" fillId="0" borderId="87" xfId="0" applyNumberFormat="1" applyBorder="1" applyProtection="1">
      <protection hidden="1"/>
    </xf>
    <xf numFmtId="42" fontId="0" fillId="0" borderId="90" xfId="0" applyNumberFormat="1" applyBorder="1" applyProtection="1">
      <protection hidden="1"/>
    </xf>
    <xf numFmtId="44" fontId="0" fillId="0" borderId="95" xfId="0" applyNumberFormat="1" applyBorder="1" applyProtection="1">
      <protection hidden="1"/>
    </xf>
    <xf numFmtId="42" fontId="0" fillId="0" borderId="0" xfId="0" applyNumberFormat="1" applyBorder="1" applyProtection="1">
      <protection hidden="1"/>
    </xf>
    <xf numFmtId="42" fontId="0" fillId="0" borderId="94" xfId="0" applyNumberFormat="1" applyBorder="1" applyProtection="1">
      <protection hidden="1"/>
    </xf>
    <xf numFmtId="42" fontId="0" fillId="0" borderId="93" xfId="0" applyNumberFormat="1" applyBorder="1" applyProtection="1">
      <protection hidden="1"/>
    </xf>
    <xf numFmtId="42" fontId="0" fillId="0" borderId="14" xfId="0" applyNumberFormat="1" applyBorder="1" applyProtection="1">
      <protection hidden="1"/>
    </xf>
    <xf numFmtId="42" fontId="0" fillId="0" borderId="92" xfId="0" applyNumberFormat="1" applyBorder="1" applyProtection="1">
      <protection hidden="1"/>
    </xf>
    <xf numFmtId="42" fontId="0" fillId="0" borderId="91" xfId="0" applyNumberFormat="1" applyBorder="1" applyProtection="1">
      <protection hidden="1"/>
    </xf>
    <xf numFmtId="42" fontId="0" fillId="0" borderId="96" xfId="0" applyNumberFormat="1" applyBorder="1" applyProtection="1">
      <protection hidden="1"/>
    </xf>
    <xf numFmtId="0" fontId="3" fillId="0" borderId="13" xfId="0" applyFont="1" applyBorder="1" applyProtection="1">
      <protection hidden="1"/>
    </xf>
    <xf numFmtId="0" fontId="0" fillId="0" borderId="0" xfId="0" applyBorder="1" applyProtection="1">
      <protection hidden="1"/>
    </xf>
    <xf numFmtId="0" fontId="3" fillId="2" borderId="2" xfId="1" applyFont="1" applyBorder="1" applyAlignment="1" applyProtection="1">
      <alignment horizontal="center"/>
      <protection hidden="1"/>
    </xf>
    <xf numFmtId="0" fontId="3" fillId="4" borderId="11" xfId="0" applyFont="1" applyFill="1" applyBorder="1" applyAlignment="1" applyProtection="1">
      <alignment horizontal="center" vertical="center" wrapText="1"/>
      <protection hidden="1"/>
    </xf>
    <xf numFmtId="0" fontId="2" fillId="4" borderId="20" xfId="0" applyFont="1" applyFill="1" applyBorder="1" applyAlignment="1" applyProtection="1">
      <alignment horizontal="center" vertical="center"/>
      <protection hidden="1"/>
    </xf>
    <xf numFmtId="0" fontId="0" fillId="4" borderId="20" xfId="0" applyFill="1" applyBorder="1" applyAlignment="1" applyProtection="1">
      <alignment horizontal="center" vertical="center" wrapText="1"/>
      <protection hidden="1"/>
    </xf>
    <xf numFmtId="0" fontId="0" fillId="4" borderId="5" xfId="0" applyFill="1" applyBorder="1" applyAlignment="1" applyProtection="1">
      <alignment horizontal="center" vertical="center" wrapText="1"/>
      <protection hidden="1"/>
    </xf>
    <xf numFmtId="0" fontId="0" fillId="4" borderId="21" xfId="0" applyFill="1" applyBorder="1" applyAlignment="1" applyProtection="1">
      <alignment horizontal="center" vertical="center" wrapText="1"/>
      <protection hidden="1"/>
    </xf>
    <xf numFmtId="0" fontId="0" fillId="0" borderId="120" xfId="0" applyBorder="1" applyAlignment="1" applyProtection="1">
      <alignment horizontal="center"/>
      <protection hidden="1"/>
    </xf>
    <xf numFmtId="0" fontId="2" fillId="4" borderId="44" xfId="0" applyFont="1" applyFill="1" applyBorder="1" applyAlignment="1" applyProtection="1">
      <alignment vertical="center"/>
      <protection hidden="1"/>
    </xf>
    <xf numFmtId="44" fontId="2" fillId="4" borderId="4" xfId="0" applyNumberFormat="1" applyFont="1" applyFill="1" applyBorder="1" applyProtection="1">
      <protection hidden="1"/>
    </xf>
    <xf numFmtId="44" fontId="2" fillId="4" borderId="14" xfId="0" applyNumberFormat="1" applyFont="1" applyFill="1" applyBorder="1" applyProtection="1">
      <protection hidden="1"/>
    </xf>
    <xf numFmtId="0" fontId="0" fillId="5" borderId="0" xfId="0" applyFill="1" applyBorder="1" applyAlignment="1" applyProtection="1">
      <alignment horizontal="center"/>
      <protection hidden="1"/>
    </xf>
    <xf numFmtId="0" fontId="0" fillId="10" borderId="0" xfId="0" applyFill="1" applyBorder="1" applyProtection="1">
      <protection hidden="1"/>
    </xf>
    <xf numFmtId="0" fontId="9" fillId="10" borderId="0" xfId="0" applyFont="1" applyFill="1" applyBorder="1" applyProtection="1">
      <protection hidden="1"/>
    </xf>
    <xf numFmtId="49" fontId="0" fillId="5" borderId="0" xfId="0" applyNumberFormat="1" applyFill="1" applyBorder="1" applyAlignment="1" applyProtection="1">
      <alignment horizontal="center"/>
      <protection hidden="1"/>
    </xf>
    <xf numFmtId="42" fontId="0" fillId="0" borderId="90" xfId="0" applyNumberFormat="1" applyFill="1" applyBorder="1" applyProtection="1">
      <protection hidden="1"/>
    </xf>
    <xf numFmtId="44" fontId="0" fillId="0" borderId="95" xfId="0" applyNumberFormat="1" applyFill="1" applyBorder="1" applyProtection="1">
      <protection hidden="1"/>
    </xf>
    <xf numFmtId="42" fontId="0" fillId="0" borderId="88" xfId="0" applyNumberFormat="1" applyFill="1" applyBorder="1" applyProtection="1">
      <protection hidden="1"/>
    </xf>
    <xf numFmtId="44" fontId="0" fillId="0" borderId="89" xfId="0" applyNumberFormat="1" applyFill="1" applyBorder="1" applyProtection="1">
      <protection hidden="1"/>
    </xf>
    <xf numFmtId="42" fontId="0" fillId="0" borderId="0" xfId="0" applyNumberFormat="1" applyFill="1" applyBorder="1" applyProtection="1">
      <protection hidden="1"/>
    </xf>
    <xf numFmtId="44" fontId="0" fillId="0" borderId="14" xfId="0" applyNumberFormat="1" applyFill="1" applyBorder="1" applyProtection="1">
      <protection hidden="1"/>
    </xf>
    <xf numFmtId="42" fontId="0" fillId="0" borderId="14" xfId="0" applyNumberFormat="1" applyFill="1" applyBorder="1" applyProtection="1">
      <protection hidden="1"/>
    </xf>
    <xf numFmtId="42" fontId="0" fillId="0" borderId="92" xfId="0" applyNumberFormat="1" applyFill="1" applyBorder="1" applyProtection="1">
      <protection hidden="1"/>
    </xf>
    <xf numFmtId="44" fontId="2" fillId="4" borderId="19" xfId="0" applyNumberFormat="1" applyFont="1" applyFill="1" applyBorder="1" applyProtection="1">
      <protection hidden="1"/>
    </xf>
    <xf numFmtId="42" fontId="0" fillId="0" borderId="97" xfId="0" applyNumberFormat="1" applyFill="1" applyBorder="1" applyProtection="1">
      <protection hidden="1"/>
    </xf>
    <xf numFmtId="44" fontId="2" fillId="4" borderId="6" xfId="0" applyNumberFormat="1" applyFont="1" applyFill="1" applyBorder="1" applyProtection="1">
      <protection hidden="1"/>
    </xf>
    <xf numFmtId="0" fontId="3" fillId="2" borderId="20" xfId="1" applyFont="1" applyBorder="1" applyAlignment="1" applyProtection="1">
      <alignment horizontal="center"/>
      <protection hidden="1"/>
    </xf>
    <xf numFmtId="0" fontId="0" fillId="0" borderId="13" xfId="0" applyBorder="1" applyAlignment="1" applyProtection="1">
      <alignment horizontal="center" vertical="center"/>
      <protection hidden="1"/>
    </xf>
    <xf numFmtId="0" fontId="0" fillId="0" borderId="0" xfId="0" applyBorder="1" applyAlignment="1" applyProtection="1">
      <alignment horizontal="left" vertical="center"/>
      <protection hidden="1"/>
    </xf>
    <xf numFmtId="0" fontId="0" fillId="0" borderId="13" xfId="0" applyBorder="1" applyAlignment="1" applyProtection="1">
      <alignment horizontal="center"/>
      <protection hidden="1"/>
    </xf>
    <xf numFmtId="0" fontId="0" fillId="0" borderId="68" xfId="0" applyFill="1" applyBorder="1" applyAlignment="1" applyProtection="1">
      <alignment wrapText="1"/>
      <protection hidden="1"/>
    </xf>
    <xf numFmtId="44" fontId="12" fillId="4" borderId="14" xfId="0" applyNumberFormat="1" applyFont="1" applyFill="1" applyBorder="1" applyProtection="1">
      <protection hidden="1"/>
    </xf>
    <xf numFmtId="44" fontId="12" fillId="4" borderId="62" xfId="0" applyNumberFormat="1" applyFont="1" applyFill="1" applyBorder="1" applyProtection="1">
      <protection hidden="1"/>
    </xf>
    <xf numFmtId="0" fontId="0" fillId="0" borderId="61" xfId="0" applyBorder="1" applyAlignment="1" applyProtection="1">
      <alignment horizontal="center"/>
      <protection hidden="1"/>
    </xf>
    <xf numFmtId="42" fontId="0" fillId="0" borderId="1" xfId="0" applyNumberFormat="1" applyBorder="1" applyProtection="1">
      <protection hidden="1"/>
    </xf>
    <xf numFmtId="0" fontId="2" fillId="4" borderId="43" xfId="0" applyFont="1" applyFill="1" applyBorder="1" applyAlignment="1" applyProtection="1">
      <alignment vertical="center"/>
      <protection hidden="1"/>
    </xf>
    <xf numFmtId="0" fontId="0" fillId="4" borderId="43" xfId="0" applyFill="1" applyBorder="1" applyProtection="1">
      <protection hidden="1"/>
    </xf>
    <xf numFmtId="0" fontId="0" fillId="4" borderId="44" xfId="0" applyFill="1" applyBorder="1" applyProtection="1">
      <protection hidden="1"/>
    </xf>
    <xf numFmtId="0" fontId="0" fillId="4" borderId="27" xfId="0" applyFill="1" applyBorder="1" applyProtection="1">
      <protection hidden="1"/>
    </xf>
    <xf numFmtId="42" fontId="0" fillId="4" borderId="44" xfId="0" applyNumberFormat="1" applyFill="1" applyBorder="1" applyProtection="1">
      <protection hidden="1"/>
    </xf>
    <xf numFmtId="0" fontId="0" fillId="4" borderId="26" xfId="0" applyFill="1" applyBorder="1" applyProtection="1">
      <protection hidden="1"/>
    </xf>
    <xf numFmtId="42" fontId="0" fillId="4" borderId="26" xfId="0" applyNumberFormat="1" applyFill="1" applyBorder="1" applyProtection="1">
      <protection hidden="1"/>
    </xf>
    <xf numFmtId="0" fontId="2" fillId="4" borderId="25" xfId="0" applyFont="1" applyFill="1" applyBorder="1" applyProtection="1">
      <protection hidden="1"/>
    </xf>
    <xf numFmtId="42" fontId="0" fillId="0" borderId="84" xfId="0" applyNumberFormat="1" applyFill="1" applyBorder="1" applyProtection="1">
      <protection hidden="1"/>
    </xf>
    <xf numFmtId="44" fontId="0" fillId="0" borderId="86" xfId="0" applyNumberFormat="1" applyFill="1" applyBorder="1" applyProtection="1">
      <protection hidden="1"/>
    </xf>
    <xf numFmtId="42" fontId="0" fillId="0" borderId="118" xfId="0" applyNumberFormat="1" applyFill="1" applyBorder="1" applyProtection="1">
      <protection hidden="1"/>
    </xf>
    <xf numFmtId="44" fontId="0" fillId="0" borderId="119" xfId="0" applyNumberFormat="1" applyFill="1" applyBorder="1" applyProtection="1">
      <protection hidden="1"/>
    </xf>
    <xf numFmtId="0" fontId="3" fillId="2" borderId="64" xfId="1" applyFont="1" applyBorder="1" applyAlignment="1" applyProtection="1">
      <alignment horizontal="center"/>
      <protection hidden="1"/>
    </xf>
    <xf numFmtId="0" fontId="3" fillId="2" borderId="5" xfId="1" applyFont="1" applyBorder="1" applyAlignment="1" applyProtection="1">
      <alignment horizontal="center"/>
      <protection hidden="1"/>
    </xf>
    <xf numFmtId="0" fontId="0" fillId="0" borderId="114" xfId="0" applyBorder="1" applyAlignment="1" applyProtection="1">
      <alignment horizontal="center" vertical="center"/>
      <protection hidden="1"/>
    </xf>
    <xf numFmtId="0" fontId="0" fillId="0" borderId="112" xfId="0" applyBorder="1" applyAlignment="1" applyProtection="1">
      <alignment horizontal="left" vertical="center"/>
      <protection hidden="1"/>
    </xf>
    <xf numFmtId="0" fontId="0" fillId="0" borderId="114" xfId="0" applyBorder="1" applyAlignment="1" applyProtection="1">
      <alignment horizontal="center"/>
      <protection hidden="1"/>
    </xf>
    <xf numFmtId="0" fontId="0" fillId="0" borderId="112" xfId="0" applyBorder="1" applyProtection="1">
      <protection hidden="1"/>
    </xf>
    <xf numFmtId="0" fontId="0" fillId="0" borderId="115" xfId="0" applyBorder="1" applyAlignment="1" applyProtection="1">
      <alignment horizontal="center"/>
      <protection hidden="1"/>
    </xf>
    <xf numFmtId="0" fontId="0" fillId="0" borderId="100" xfId="0" applyFill="1" applyBorder="1" applyAlignment="1" applyProtection="1">
      <alignment wrapText="1"/>
      <protection hidden="1"/>
    </xf>
    <xf numFmtId="43" fontId="0" fillId="13" borderId="61" xfId="0" applyNumberFormat="1" applyFill="1" applyBorder="1" applyProtection="1">
      <protection locked="0"/>
    </xf>
    <xf numFmtId="43" fontId="0" fillId="12" borderId="61" xfId="0" applyNumberFormat="1" applyFill="1" applyBorder="1" applyProtection="1">
      <protection locked="0"/>
    </xf>
    <xf numFmtId="0" fontId="2" fillId="4" borderId="72" xfId="0" applyFont="1" applyFill="1" applyBorder="1" applyAlignment="1" applyProtection="1">
      <alignment horizontal="center" vertical="center"/>
      <protection hidden="1"/>
    </xf>
    <xf numFmtId="0" fontId="2" fillId="13" borderId="82" xfId="0" applyFont="1" applyFill="1" applyBorder="1" applyAlignment="1" applyProtection="1">
      <alignment horizontal="center" vertical="center" wrapText="1"/>
      <protection hidden="1"/>
    </xf>
    <xf numFmtId="0" fontId="2" fillId="13" borderId="83" xfId="0" applyFont="1" applyFill="1" applyBorder="1" applyAlignment="1" applyProtection="1">
      <alignment horizontal="center" vertical="center" wrapText="1"/>
      <protection hidden="1"/>
    </xf>
    <xf numFmtId="0" fontId="2" fillId="12" borderId="22" xfId="0" applyFont="1" applyFill="1" applyBorder="1" applyAlignment="1" applyProtection="1">
      <alignment horizontal="center" vertical="center"/>
      <protection hidden="1"/>
    </xf>
    <xf numFmtId="0" fontId="2" fillId="12" borderId="83" xfId="0" applyFont="1" applyFill="1" applyBorder="1" applyAlignment="1" applyProtection="1">
      <alignment horizontal="center" vertical="center"/>
      <protection hidden="1"/>
    </xf>
    <xf numFmtId="0" fontId="2" fillId="12" borderId="82" xfId="0" applyFont="1" applyFill="1" applyBorder="1" applyAlignment="1" applyProtection="1">
      <alignment horizontal="center" vertical="center" wrapText="1"/>
      <protection hidden="1"/>
    </xf>
    <xf numFmtId="0" fontId="2" fillId="12" borderId="72" xfId="0" applyFont="1" applyFill="1" applyBorder="1" applyAlignment="1" applyProtection="1">
      <alignment horizontal="center" vertical="center" wrapText="1"/>
      <protection hidden="1"/>
    </xf>
    <xf numFmtId="0" fontId="0" fillId="0" borderId="72" xfId="0" applyBorder="1" applyAlignment="1" applyProtection="1">
      <alignment horizontal="center"/>
      <protection hidden="1"/>
    </xf>
    <xf numFmtId="0" fontId="0" fillId="0" borderId="72" xfId="0" applyBorder="1" applyAlignment="1" applyProtection="1">
      <alignment horizontal="center" vertical="center"/>
      <protection hidden="1"/>
    </xf>
    <xf numFmtId="0" fontId="0" fillId="0" borderId="76" xfId="0" applyBorder="1" applyAlignment="1" applyProtection="1">
      <alignment horizontal="center" vertical="center"/>
      <protection hidden="1"/>
    </xf>
    <xf numFmtId="0" fontId="2" fillId="4" borderId="72" xfId="0" applyFont="1" applyFill="1" applyBorder="1" applyAlignment="1" applyProtection="1">
      <alignment vertical="center"/>
      <protection hidden="1"/>
    </xf>
    <xf numFmtId="0" fontId="0" fillId="4" borderId="0" xfId="0" applyFill="1" applyAlignment="1" applyProtection="1">
      <alignment horizontal="center"/>
      <protection hidden="1"/>
    </xf>
    <xf numFmtId="42" fontId="0" fillId="0" borderId="78" xfId="0" applyNumberFormat="1" applyBorder="1" applyProtection="1">
      <protection hidden="1"/>
    </xf>
    <xf numFmtId="44" fontId="0" fillId="0" borderId="78" xfId="0" applyNumberFormat="1" applyBorder="1" applyProtection="1">
      <protection hidden="1"/>
    </xf>
    <xf numFmtId="44" fontId="0" fillId="0" borderId="0" xfId="0" applyNumberFormat="1" applyBorder="1" applyProtection="1">
      <protection hidden="1"/>
    </xf>
    <xf numFmtId="44" fontId="2" fillId="0" borderId="98" xfId="0" applyNumberFormat="1" applyFont="1" applyBorder="1" applyProtection="1">
      <protection hidden="1"/>
    </xf>
    <xf numFmtId="44" fontId="2" fillId="0" borderId="99" xfId="0" applyNumberFormat="1" applyFont="1" applyBorder="1" applyProtection="1">
      <protection hidden="1"/>
    </xf>
    <xf numFmtId="44" fontId="2" fillId="0" borderId="82" xfId="0" applyNumberFormat="1" applyFont="1" applyBorder="1" applyProtection="1">
      <protection hidden="1"/>
    </xf>
    <xf numFmtId="44" fontId="2" fillId="0" borderId="103" xfId="0" applyNumberFormat="1" applyFont="1" applyBorder="1" applyProtection="1">
      <protection hidden="1"/>
    </xf>
    <xf numFmtId="42" fontId="0" fillId="0" borderId="0" xfId="0" applyNumberFormat="1" applyProtection="1">
      <protection hidden="1"/>
    </xf>
    <xf numFmtId="44" fontId="0" fillId="0" borderId="0" xfId="0" applyNumberFormat="1" applyProtection="1">
      <protection hidden="1"/>
    </xf>
    <xf numFmtId="42" fontId="0" fillId="0" borderId="77" xfId="0" applyNumberFormat="1" applyBorder="1" applyProtection="1">
      <protection hidden="1"/>
    </xf>
    <xf numFmtId="44" fontId="0" fillId="0" borderId="77" xfId="0" applyNumberFormat="1" applyBorder="1" applyProtection="1">
      <protection hidden="1"/>
    </xf>
    <xf numFmtId="44" fontId="0" fillId="0" borderId="79" xfId="0" applyNumberFormat="1" applyBorder="1" applyProtection="1">
      <protection hidden="1"/>
    </xf>
    <xf numFmtId="44" fontId="2" fillId="0" borderId="102" xfId="0" applyNumberFormat="1" applyFont="1" applyBorder="1" applyProtection="1">
      <protection hidden="1"/>
    </xf>
    <xf numFmtId="44" fontId="0" fillId="10" borderId="104" xfId="0" applyNumberFormat="1" applyFill="1" applyBorder="1" applyProtection="1">
      <protection hidden="1"/>
    </xf>
    <xf numFmtId="44" fontId="0" fillId="10" borderId="105" xfId="0" applyNumberFormat="1" applyFill="1" applyBorder="1" applyProtection="1">
      <protection hidden="1"/>
    </xf>
    <xf numFmtId="44" fontId="0" fillId="10" borderId="106" xfId="0" applyNumberFormat="1" applyFill="1" applyBorder="1" applyProtection="1">
      <protection hidden="1"/>
    </xf>
    <xf numFmtId="44" fontId="2" fillId="4" borderId="67" xfId="0" applyNumberFormat="1" applyFont="1" applyFill="1" applyBorder="1" applyAlignment="1" applyProtection="1">
      <alignment horizontal="left" vertical="center"/>
      <protection hidden="1"/>
    </xf>
    <xf numFmtId="0" fontId="0" fillId="0" borderId="83" xfId="0" applyFill="1" applyBorder="1" applyAlignment="1" applyProtection="1">
      <alignment horizontal="left" vertical="center"/>
      <protection hidden="1"/>
    </xf>
    <xf numFmtId="0" fontId="0" fillId="0" borderId="72" xfId="0" applyBorder="1" applyAlignment="1" applyProtection="1">
      <alignment horizontal="left" vertical="center"/>
      <protection hidden="1"/>
    </xf>
    <xf numFmtId="0" fontId="0" fillId="0" borderId="72" xfId="0" applyBorder="1" applyProtection="1">
      <protection hidden="1"/>
    </xf>
    <xf numFmtId="0" fontId="0" fillId="0" borderId="76" xfId="0" applyFill="1" applyBorder="1" applyAlignment="1" applyProtection="1">
      <alignment wrapText="1"/>
      <protection hidden="1"/>
    </xf>
    <xf numFmtId="44" fontId="0" fillId="0" borderId="116" xfId="0" applyNumberFormat="1" applyBorder="1" applyProtection="1">
      <protection hidden="1"/>
    </xf>
    <xf numFmtId="44" fontId="0" fillId="0" borderId="117" xfId="0" applyNumberFormat="1" applyBorder="1" applyProtection="1">
      <protection hidden="1"/>
    </xf>
    <xf numFmtId="44" fontId="0" fillId="0" borderId="107" xfId="0" applyNumberFormat="1" applyBorder="1" applyProtection="1">
      <protection hidden="1"/>
    </xf>
    <xf numFmtId="44" fontId="0" fillId="10" borderId="107" xfId="0" applyNumberFormat="1" applyFill="1" applyBorder="1" applyProtection="1">
      <protection hidden="1"/>
    </xf>
    <xf numFmtId="44" fontId="0" fillId="0" borderId="81" xfId="0" applyNumberFormat="1" applyBorder="1" applyProtection="1">
      <protection hidden="1"/>
    </xf>
    <xf numFmtId="44" fontId="0" fillId="0" borderId="105" xfId="0" applyNumberFormat="1" applyBorder="1" applyProtection="1">
      <protection hidden="1"/>
    </xf>
    <xf numFmtId="44" fontId="0" fillId="0" borderId="80" xfId="0" applyNumberFormat="1" applyBorder="1" applyProtection="1">
      <protection hidden="1"/>
    </xf>
    <xf numFmtId="44" fontId="0" fillId="10" borderId="68" xfId="0" applyNumberFormat="1" applyFill="1" applyBorder="1" applyProtection="1">
      <protection hidden="1"/>
    </xf>
    <xf numFmtId="44" fontId="2" fillId="4" borderId="75" xfId="0" applyNumberFormat="1" applyFont="1" applyFill="1" applyBorder="1" applyAlignment="1" applyProtection="1">
      <alignment horizontal="left" vertical="center"/>
      <protection hidden="1"/>
    </xf>
    <xf numFmtId="44" fontId="22" fillId="9" borderId="51" xfId="0" applyNumberFormat="1" applyFont="1" applyFill="1" applyBorder="1" applyProtection="1">
      <protection hidden="1"/>
    </xf>
    <xf numFmtId="0" fontId="2" fillId="13" borderId="72" xfId="0" applyFont="1" applyFill="1" applyBorder="1" applyAlignment="1" applyProtection="1">
      <alignment horizontal="center" vertical="center"/>
      <protection hidden="1"/>
    </xf>
    <xf numFmtId="44" fontId="0" fillId="0" borderId="125" xfId="0" applyNumberFormat="1" applyBorder="1" applyProtection="1">
      <protection locked="0"/>
    </xf>
    <xf numFmtId="44" fontId="0" fillId="0" borderId="77" xfId="0" applyNumberFormat="1" applyBorder="1" applyProtection="1">
      <protection locked="0"/>
    </xf>
    <xf numFmtId="44" fontId="0" fillId="0" borderId="79" xfId="0" applyNumberFormat="1" applyBorder="1" applyProtection="1">
      <protection locked="0"/>
    </xf>
    <xf numFmtId="0" fontId="3" fillId="0" borderId="13" xfId="0" applyFont="1" applyBorder="1"/>
    <xf numFmtId="0" fontId="2" fillId="4" borderId="20" xfId="0" applyFont="1" applyFill="1" applyBorder="1" applyAlignment="1">
      <alignment horizontal="center" vertical="center"/>
    </xf>
    <xf numFmtId="0" fontId="0" fillId="4" borderId="20" xfId="0" applyFill="1" applyBorder="1" applyAlignment="1">
      <alignment horizontal="center" vertical="center" wrapText="1"/>
    </xf>
    <xf numFmtId="0" fontId="0" fillId="4" borderId="5" xfId="0" applyFill="1" applyBorder="1" applyAlignment="1">
      <alignment horizontal="center" vertical="center" wrapText="1"/>
    </xf>
    <xf numFmtId="0" fontId="0" fillId="4" borderId="21" xfId="0" applyFill="1" applyBorder="1" applyAlignment="1">
      <alignment horizontal="center" vertical="center" wrapText="1"/>
    </xf>
    <xf numFmtId="0" fontId="0" fillId="0" borderId="3" xfId="0" applyBorder="1"/>
    <xf numFmtId="0" fontId="0" fillId="0" borderId="22" xfId="0" applyBorder="1" applyAlignment="1">
      <alignment horizontal="center"/>
    </xf>
    <xf numFmtId="0" fontId="0" fillId="10" borderId="58" xfId="0" applyFill="1" applyBorder="1"/>
    <xf numFmtId="44" fontId="0" fillId="7" borderId="30" xfId="0" applyNumberFormat="1" applyFill="1" applyBorder="1" applyProtection="1">
      <protection locked="0"/>
    </xf>
    <xf numFmtId="0" fontId="2" fillId="10" borderId="34" xfId="0" applyFont="1" applyFill="1" applyBorder="1" applyAlignment="1">
      <alignment horizontal="center"/>
    </xf>
    <xf numFmtId="0" fontId="0" fillId="7" borderId="49" xfId="0" applyFill="1" applyBorder="1" applyProtection="1">
      <protection locked="0"/>
    </xf>
    <xf numFmtId="0" fontId="0" fillId="7" borderId="56" xfId="0" applyFill="1" applyBorder="1" applyProtection="1">
      <protection locked="0"/>
    </xf>
    <xf numFmtId="164" fontId="0" fillId="7" borderId="49" xfId="0" applyNumberFormat="1" applyFill="1" applyBorder="1" applyProtection="1">
      <protection locked="0"/>
    </xf>
    <xf numFmtId="0" fontId="0" fillId="10" borderId="49" xfId="0" applyFill="1" applyBorder="1"/>
    <xf numFmtId="44" fontId="0" fillId="7" borderId="28" xfId="0" applyNumberFormat="1" applyFill="1" applyBorder="1" applyProtection="1">
      <protection locked="0"/>
    </xf>
    <xf numFmtId="0" fontId="2" fillId="10" borderId="35" xfId="0" applyFont="1" applyFill="1" applyBorder="1" applyAlignment="1">
      <alignment horizontal="center"/>
    </xf>
    <xf numFmtId="0" fontId="0" fillId="7" borderId="33" xfId="0" applyFill="1" applyBorder="1" applyProtection="1">
      <protection locked="0"/>
    </xf>
    <xf numFmtId="164" fontId="0" fillId="7" borderId="33" xfId="0" applyNumberFormat="1" applyFill="1" applyBorder="1" applyProtection="1">
      <protection locked="0"/>
    </xf>
    <xf numFmtId="43" fontId="0" fillId="7" borderId="28" xfId="0" applyNumberFormat="1" applyFill="1" applyBorder="1" applyProtection="1">
      <protection locked="0"/>
    </xf>
    <xf numFmtId="0" fontId="2" fillId="10" borderId="0" xfId="0" applyFont="1" applyFill="1" applyBorder="1" applyAlignment="1">
      <alignment horizontal="center"/>
    </xf>
    <xf numFmtId="0" fontId="0" fillId="3" borderId="0" xfId="0" applyFill="1" applyBorder="1" applyAlignment="1">
      <alignment horizontal="center"/>
    </xf>
    <xf numFmtId="43" fontId="0" fillId="7" borderId="29" xfId="0" applyNumberFormat="1" applyFill="1" applyBorder="1" applyProtection="1">
      <protection locked="0"/>
    </xf>
    <xf numFmtId="44" fontId="0" fillId="7" borderId="54" xfId="0" applyNumberFormat="1" applyFill="1" applyBorder="1" applyProtection="1">
      <protection locked="0"/>
    </xf>
    <xf numFmtId="0" fontId="0" fillId="7" borderId="53" xfId="0" applyFill="1" applyBorder="1" applyProtection="1">
      <protection locked="0"/>
    </xf>
    <xf numFmtId="164" fontId="0" fillId="7" borderId="53" xfId="0" applyNumberFormat="1" applyFill="1" applyBorder="1" applyProtection="1">
      <protection locked="0"/>
    </xf>
    <xf numFmtId="43" fontId="0" fillId="7" borderId="52" xfId="0" applyNumberFormat="1" applyFill="1" applyBorder="1" applyProtection="1">
      <protection locked="0"/>
    </xf>
    <xf numFmtId="0" fontId="2" fillId="10" borderId="1" xfId="0" applyFont="1" applyFill="1" applyBorder="1" applyAlignment="1">
      <alignment horizontal="center"/>
    </xf>
    <xf numFmtId="0" fontId="0" fillId="3" borderId="1" xfId="0" applyFill="1" applyBorder="1" applyAlignment="1">
      <alignment horizontal="center"/>
    </xf>
    <xf numFmtId="0" fontId="0" fillId="10" borderId="37" xfId="0" applyFill="1" applyBorder="1"/>
    <xf numFmtId="0" fontId="9" fillId="10" borderId="49" xfId="0" applyFont="1" applyFill="1" applyBorder="1"/>
    <xf numFmtId="44" fontId="0" fillId="7" borderId="29" xfId="0" applyNumberFormat="1" applyFill="1" applyBorder="1" applyProtection="1">
      <protection locked="0"/>
    </xf>
    <xf numFmtId="0" fontId="0" fillId="7" borderId="37" xfId="0" applyFill="1" applyBorder="1" applyProtection="1">
      <protection locked="0"/>
    </xf>
    <xf numFmtId="0" fontId="2" fillId="4" borderId="43" xfId="0" applyFont="1" applyFill="1" applyBorder="1" applyAlignment="1">
      <alignment vertical="center"/>
    </xf>
    <xf numFmtId="0" fontId="0" fillId="4" borderId="43" xfId="0" applyFill="1" applyBorder="1"/>
    <xf numFmtId="0" fontId="0" fillId="4" borderId="44" xfId="0" applyFill="1" applyBorder="1"/>
    <xf numFmtId="0" fontId="0" fillId="4" borderId="27" xfId="0" applyFill="1" applyBorder="1"/>
    <xf numFmtId="42" fontId="0" fillId="4" borderId="44" xfId="0" applyNumberFormat="1" applyFill="1" applyBorder="1"/>
    <xf numFmtId="0" fontId="0" fillId="4" borderId="26" xfId="0" applyFill="1" applyBorder="1"/>
    <xf numFmtId="42" fontId="0" fillId="4" borderId="26" xfId="0" applyNumberFormat="1" applyFill="1" applyBorder="1"/>
    <xf numFmtId="0" fontId="2" fillId="4" borderId="25" xfId="0" applyFont="1" applyFill="1" applyBorder="1"/>
    <xf numFmtId="43" fontId="0" fillId="7" borderId="30" xfId="0" applyNumberFormat="1" applyFill="1" applyBorder="1" applyProtection="1">
      <protection locked="0"/>
    </xf>
    <xf numFmtId="0" fontId="0" fillId="5" borderId="0" xfId="0" applyFill="1" applyBorder="1" applyAlignment="1">
      <alignment horizontal="center"/>
    </xf>
    <xf numFmtId="0" fontId="0" fillId="10" borderId="0" xfId="0" applyFill="1" applyBorder="1"/>
    <xf numFmtId="0" fontId="0" fillId="7" borderId="50" xfId="0" applyFill="1" applyBorder="1" applyProtection="1">
      <protection locked="0"/>
    </xf>
    <xf numFmtId="0" fontId="9" fillId="10" borderId="0" xfId="0" applyFont="1" applyFill="1" applyBorder="1"/>
    <xf numFmtId="0" fontId="0" fillId="7" borderId="41" xfId="0" applyFill="1" applyBorder="1" applyProtection="1">
      <protection locked="0"/>
    </xf>
    <xf numFmtId="49" fontId="0" fillId="5" borderId="0" xfId="0" applyNumberFormat="1" applyFill="1" applyBorder="1" applyAlignment="1">
      <alignment horizontal="center"/>
    </xf>
    <xf numFmtId="0" fontId="0" fillId="7" borderId="42" xfId="0" applyFill="1" applyBorder="1" applyProtection="1">
      <protection locked="0"/>
    </xf>
    <xf numFmtId="0" fontId="0" fillId="7" borderId="126" xfId="0" applyFill="1" applyBorder="1" applyProtection="1">
      <protection locked="0"/>
    </xf>
    <xf numFmtId="0" fontId="0" fillId="7" borderId="127" xfId="0" applyFill="1" applyBorder="1" applyProtection="1">
      <protection locked="0"/>
    </xf>
    <xf numFmtId="0" fontId="3" fillId="2" borderId="17" xfId="1" applyFont="1" applyBorder="1" applyAlignment="1">
      <alignment horizontal="center"/>
    </xf>
    <xf numFmtId="0" fontId="2" fillId="4" borderId="4" xfId="0" applyFont="1" applyFill="1" applyBorder="1"/>
    <xf numFmtId="0" fontId="3" fillId="2" borderId="5" xfId="1" applyFont="1" applyBorder="1" applyAlignment="1">
      <alignment horizontal="center"/>
    </xf>
    <xf numFmtId="0" fontId="3" fillId="2" borderId="20" xfId="1" applyFont="1" applyBorder="1" applyAlignment="1">
      <alignment horizontal="center"/>
    </xf>
    <xf numFmtId="0" fontId="2" fillId="4" borderId="51" xfId="0" applyFont="1" applyFill="1" applyBorder="1"/>
    <xf numFmtId="0" fontId="0" fillId="7" borderId="28" xfId="0" applyFill="1" applyBorder="1" applyAlignment="1" applyProtection="1">
      <alignment horizontal="center"/>
      <protection locked="0"/>
    </xf>
    <xf numFmtId="0" fontId="0" fillId="0" borderId="13" xfId="0" applyBorder="1" applyAlignment="1">
      <alignment horizontal="center" vertical="center"/>
    </xf>
    <xf numFmtId="0" fontId="0" fillId="0" borderId="0" xfId="0" applyBorder="1" applyAlignment="1">
      <alignment horizontal="left" vertical="center"/>
    </xf>
    <xf numFmtId="0" fontId="0" fillId="0" borderId="13" xfId="0" applyBorder="1" applyAlignment="1">
      <alignment horizontal="center"/>
    </xf>
    <xf numFmtId="0" fontId="0" fillId="0" borderId="0" xfId="0" applyBorder="1" applyAlignment="1">
      <alignment horizontal="center"/>
    </xf>
    <xf numFmtId="0" fontId="0" fillId="0" borderId="128" xfId="0" applyFill="1" applyBorder="1" applyAlignment="1">
      <alignment wrapText="1"/>
    </xf>
    <xf numFmtId="44" fontId="0" fillId="7" borderId="0" xfId="0" applyNumberFormat="1" applyFill="1" applyBorder="1" applyAlignment="1" applyProtection="1">
      <protection locked="0"/>
    </xf>
    <xf numFmtId="44" fontId="0" fillId="7" borderId="129" xfId="0" applyNumberFormat="1" applyFill="1" applyBorder="1" applyAlignment="1" applyProtection="1">
      <protection locked="0"/>
    </xf>
    <xf numFmtId="44" fontId="0" fillId="0" borderId="6" xfId="0" applyNumberFormat="1" applyFill="1" applyBorder="1" applyProtection="1">
      <protection hidden="1"/>
    </xf>
    <xf numFmtId="42" fontId="0" fillId="0" borderId="12" xfId="0" applyNumberFormat="1" applyBorder="1" applyProtection="1">
      <protection hidden="1"/>
    </xf>
    <xf numFmtId="42" fontId="0" fillId="0" borderId="6" xfId="0" applyNumberFormat="1" applyFill="1" applyBorder="1" applyProtection="1">
      <protection hidden="1"/>
    </xf>
    <xf numFmtId="43" fontId="0" fillId="7" borderId="61" xfId="0" applyNumberFormat="1" applyFill="1" applyBorder="1" applyProtection="1">
      <protection locked="0"/>
    </xf>
    <xf numFmtId="0" fontId="2" fillId="0" borderId="0" xfId="0" applyFont="1" applyBorder="1" applyProtection="1">
      <protection locked="0"/>
    </xf>
    <xf numFmtId="0" fontId="2" fillId="0" borderId="14" xfId="0" applyFont="1" applyBorder="1" applyProtection="1">
      <protection locked="0"/>
    </xf>
    <xf numFmtId="0" fontId="16" fillId="0" borderId="2" xfId="0" applyFont="1" applyBorder="1" applyAlignment="1">
      <alignment horizontal="center"/>
    </xf>
    <xf numFmtId="0" fontId="16" fillId="0" borderId="3" xfId="0" applyFont="1" applyBorder="1" applyAlignment="1">
      <alignment horizontal="center"/>
    </xf>
    <xf numFmtId="0" fontId="16" fillId="0" borderId="4" xfId="0" applyFont="1" applyBorder="1" applyAlignment="1">
      <alignment horizontal="center"/>
    </xf>
    <xf numFmtId="0" fontId="3" fillId="0" borderId="13" xfId="0" applyFont="1" applyBorder="1"/>
    <xf numFmtId="0" fontId="3" fillId="0" borderId="0" xfId="0" applyFont="1" applyBorder="1"/>
    <xf numFmtId="0" fontId="3" fillId="0" borderId="16" xfId="0" applyFont="1" applyBorder="1"/>
    <xf numFmtId="0" fontId="3" fillId="0" borderId="7" xfId="0" applyFont="1" applyBorder="1"/>
    <xf numFmtId="0" fontId="2" fillId="0" borderId="7" xfId="0" applyFont="1" applyBorder="1" applyProtection="1">
      <protection locked="0"/>
    </xf>
    <xf numFmtId="0" fontId="2" fillId="0" borderId="6" xfId="0" applyFont="1" applyBorder="1" applyProtection="1">
      <protection locked="0"/>
    </xf>
    <xf numFmtId="0" fontId="3" fillId="2" borderId="3" xfId="1" applyFont="1" applyBorder="1" applyAlignment="1">
      <alignment horizont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7" fillId="4" borderId="4" xfId="0" applyFont="1" applyFill="1" applyBorder="1" applyAlignment="1">
      <alignment horizontal="center"/>
    </xf>
    <xf numFmtId="0" fontId="7" fillId="4" borderId="17" xfId="0" applyFont="1" applyFill="1" applyBorder="1" applyAlignment="1">
      <alignment horizontal="center"/>
    </xf>
    <xf numFmtId="0" fontId="7" fillId="4" borderId="8" xfId="0" applyFont="1" applyFill="1" applyBorder="1" applyAlignment="1">
      <alignment horizontal="center"/>
    </xf>
    <xf numFmtId="0" fontId="7" fillId="4" borderId="18" xfId="0" applyFont="1" applyFill="1" applyBorder="1" applyAlignment="1">
      <alignment horizontal="center"/>
    </xf>
    <xf numFmtId="0" fontId="2" fillId="4" borderId="4" xfId="0" applyFont="1" applyFill="1" applyBorder="1" applyAlignment="1">
      <alignment horizontal="center" vertical="center"/>
    </xf>
    <xf numFmtId="0" fontId="2" fillId="4" borderId="6" xfId="0" applyFont="1" applyFill="1" applyBorder="1" applyAlignment="1">
      <alignment horizontal="center" vertical="center"/>
    </xf>
    <xf numFmtId="0" fontId="2" fillId="6" borderId="0" xfId="0" applyFont="1" applyFill="1" applyAlignment="1" applyProtection="1">
      <alignment horizontal="center" vertical="center"/>
      <protection hidden="1"/>
    </xf>
    <xf numFmtId="0" fontId="0" fillId="0" borderId="1"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43" fontId="0" fillId="7" borderId="30" xfId="0" applyNumberFormat="1" applyFill="1" applyBorder="1" applyAlignment="1" applyProtection="1">
      <alignment horizontal="center"/>
      <protection locked="0"/>
    </xf>
    <xf numFmtId="43" fontId="0" fillId="7" borderId="28" xfId="0" applyNumberFormat="1" applyFill="1" applyBorder="1" applyAlignment="1" applyProtection="1">
      <alignment horizontal="center"/>
      <protection locked="0"/>
    </xf>
    <xf numFmtId="0" fontId="2" fillId="10" borderId="57" xfId="0" applyFont="1" applyFill="1" applyBorder="1" applyAlignment="1">
      <alignment horizontal="center" vertical="center"/>
    </xf>
    <xf numFmtId="0" fontId="2" fillId="10" borderId="48" xfId="0" applyFont="1" applyFill="1" applyBorder="1" applyAlignment="1">
      <alignment horizontal="center" vertical="center"/>
    </xf>
    <xf numFmtId="0" fontId="2" fillId="10" borderId="40" xfId="0" applyFont="1" applyFill="1"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121" xfId="0" applyBorder="1" applyAlignment="1">
      <alignment horizontal="center" vertical="center"/>
    </xf>
    <xf numFmtId="0" fontId="3" fillId="2" borderId="8" xfId="1" applyFont="1" applyBorder="1" applyAlignment="1">
      <alignment horizontal="center"/>
    </xf>
    <xf numFmtId="0" fontId="3" fillId="2" borderId="18" xfId="1" applyFont="1" applyBorder="1" applyAlignment="1">
      <alignment horizontal="center"/>
    </xf>
    <xf numFmtId="0" fontId="7" fillId="4" borderId="13" xfId="0" applyFont="1" applyFill="1" applyBorder="1" applyAlignment="1">
      <alignment horizontal="center"/>
    </xf>
    <xf numFmtId="0" fontId="6" fillId="2" borderId="1" xfId="1" applyFont="1" applyBorder="1" applyAlignment="1">
      <alignment horizontal="center"/>
    </xf>
    <xf numFmtId="0" fontId="6" fillId="2" borderId="12" xfId="1" applyFont="1" applyBorder="1" applyAlignment="1">
      <alignment horizontal="center"/>
    </xf>
    <xf numFmtId="0" fontId="3" fillId="4" borderId="16" xfId="1" applyFont="1" applyFill="1" applyBorder="1" applyAlignment="1">
      <alignment horizontal="center"/>
    </xf>
    <xf numFmtId="0" fontId="3" fillId="4" borderId="7" xfId="1" applyFont="1" applyFill="1" applyBorder="1" applyAlignment="1">
      <alignment horizontal="center"/>
    </xf>
    <xf numFmtId="0" fontId="3" fillId="4" borderId="6" xfId="1" applyFont="1" applyFill="1" applyBorder="1" applyAlignment="1">
      <alignment horizontal="center"/>
    </xf>
    <xf numFmtId="0" fontId="2" fillId="4" borderId="16" xfId="0" applyFont="1" applyFill="1" applyBorder="1" applyAlignment="1">
      <alignment horizontal="center"/>
    </xf>
    <xf numFmtId="0" fontId="2" fillId="4" borderId="0" xfId="0" applyFont="1" applyFill="1" applyBorder="1" applyAlignment="1">
      <alignment horizontal="center"/>
    </xf>
    <xf numFmtId="0" fontId="2" fillId="4" borderId="14" xfId="0" applyFont="1" applyFill="1" applyBorder="1" applyAlignment="1">
      <alignment horizontal="center"/>
    </xf>
    <xf numFmtId="0" fontId="8" fillId="4" borderId="0" xfId="1" applyFont="1" applyFill="1" applyBorder="1" applyAlignment="1">
      <alignment horizontal="center"/>
    </xf>
    <xf numFmtId="0" fontId="8" fillId="4" borderId="3" xfId="1" applyFont="1" applyFill="1" applyBorder="1" applyAlignment="1">
      <alignment horizontal="center"/>
    </xf>
    <xf numFmtId="0" fontId="8" fillId="4" borderId="4" xfId="1" applyFont="1" applyFill="1" applyBorder="1" applyAlignment="1">
      <alignment horizontal="center"/>
    </xf>
    <xf numFmtId="44" fontId="0" fillId="7" borderId="31" xfId="0" applyNumberFormat="1" applyFill="1" applyBorder="1" applyAlignment="1" applyProtection="1">
      <protection locked="0"/>
    </xf>
    <xf numFmtId="44" fontId="0" fillId="7" borderId="32" xfId="0" applyNumberFormat="1" applyFill="1" applyBorder="1" applyAlignment="1" applyProtection="1">
      <protection locked="0"/>
    </xf>
    <xf numFmtId="44" fontId="0" fillId="7" borderId="38" xfId="0" applyNumberFormat="1" applyFill="1" applyBorder="1" applyAlignment="1" applyProtection="1">
      <protection locked="0"/>
    </xf>
    <xf numFmtId="44" fontId="0" fillId="7" borderId="39" xfId="0" applyNumberFormat="1" applyFill="1" applyBorder="1" applyAlignment="1" applyProtection="1">
      <alignment horizontal="center"/>
      <protection locked="0"/>
    </xf>
    <xf numFmtId="44" fontId="0" fillId="7" borderId="32" xfId="0" applyNumberFormat="1" applyFill="1" applyBorder="1" applyAlignment="1" applyProtection="1">
      <alignment horizontal="center"/>
      <protection locked="0"/>
    </xf>
    <xf numFmtId="44" fontId="0" fillId="7" borderId="38" xfId="0" applyNumberFormat="1" applyFill="1" applyBorder="1" applyAlignment="1" applyProtection="1">
      <alignment horizontal="center"/>
      <protection locked="0"/>
    </xf>
    <xf numFmtId="0" fontId="0" fillId="0" borderId="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left" vertical="center"/>
    </xf>
    <xf numFmtId="0" fontId="0" fillId="0" borderId="0" xfId="0" applyBorder="1" applyAlignment="1">
      <alignment horizontal="left" vertical="center"/>
    </xf>
    <xf numFmtId="44" fontId="0" fillId="7" borderId="3" xfId="0" applyNumberFormat="1" applyFill="1" applyBorder="1" applyAlignment="1" applyProtection="1">
      <alignment horizontal="center"/>
      <protection locked="0"/>
    </xf>
    <xf numFmtId="44" fontId="0" fillId="7" borderId="4" xfId="0" applyNumberFormat="1" applyFill="1" applyBorder="1" applyAlignment="1" applyProtection="1">
      <alignment horizontal="center"/>
      <protection locked="0"/>
    </xf>
    <xf numFmtId="44" fontId="0" fillId="7" borderId="46" xfId="0" applyNumberFormat="1" applyFill="1" applyBorder="1" applyAlignment="1" applyProtection="1">
      <alignment horizontal="center"/>
      <protection locked="0"/>
    </xf>
    <xf numFmtId="44" fontId="0" fillId="7" borderId="47" xfId="0" applyNumberFormat="1" applyFill="1" applyBorder="1" applyAlignment="1" applyProtection="1">
      <alignment horizontal="center"/>
      <protection locked="0"/>
    </xf>
    <xf numFmtId="44" fontId="0" fillId="7" borderId="2" xfId="0" applyNumberFormat="1" applyFill="1" applyBorder="1" applyAlignment="1" applyProtection="1">
      <alignment horizontal="right"/>
      <protection locked="0"/>
    </xf>
    <xf numFmtId="44" fontId="0" fillId="7" borderId="3" xfId="0" applyNumberFormat="1" applyFill="1" applyBorder="1" applyAlignment="1" applyProtection="1">
      <alignment horizontal="right"/>
      <protection locked="0"/>
    </xf>
    <xf numFmtId="44" fontId="0" fillId="7" borderId="4" xfId="0" applyNumberFormat="1" applyFill="1" applyBorder="1" applyAlignment="1" applyProtection="1">
      <alignment horizontal="right"/>
      <protection locked="0"/>
    </xf>
    <xf numFmtId="44" fontId="0" fillId="7" borderId="13" xfId="0" applyNumberFormat="1" applyFill="1" applyBorder="1" applyAlignment="1" applyProtection="1">
      <alignment horizontal="right"/>
      <protection locked="0"/>
    </xf>
    <xf numFmtId="44" fontId="0" fillId="7" borderId="0" xfId="0" applyNumberFormat="1" applyFill="1" applyBorder="1" applyAlignment="1" applyProtection="1">
      <alignment horizontal="right"/>
      <protection locked="0"/>
    </xf>
    <xf numFmtId="44" fontId="0" fillId="7" borderId="14" xfId="0" applyNumberFormat="1" applyFill="1" applyBorder="1" applyAlignment="1" applyProtection="1">
      <alignment horizontal="right"/>
      <protection locked="0"/>
    </xf>
    <xf numFmtId="44" fontId="12" fillId="4" borderId="19" xfId="0" applyNumberFormat="1" applyFont="1" applyFill="1" applyBorder="1" applyProtection="1">
      <protection hidden="1"/>
    </xf>
    <xf numFmtId="44" fontId="0" fillId="7" borderId="31" xfId="0" applyNumberFormat="1" applyFill="1" applyBorder="1" applyAlignment="1" applyProtection="1">
      <alignment horizontal="center"/>
      <protection locked="0"/>
    </xf>
    <xf numFmtId="0" fontId="7" fillId="14" borderId="3" xfId="0" applyFont="1" applyFill="1" applyBorder="1" applyAlignment="1">
      <alignment horizontal="right" vertical="center"/>
    </xf>
    <xf numFmtId="0" fontId="7" fillId="14" borderId="0" xfId="0" applyFont="1" applyFill="1" applyBorder="1" applyAlignment="1">
      <alignment horizontal="right" vertical="center"/>
    </xf>
    <xf numFmtId="44" fontId="2" fillId="14" borderId="3" xfId="0" applyNumberFormat="1" applyFont="1" applyFill="1" applyBorder="1" applyAlignment="1" applyProtection="1">
      <alignment horizontal="center" vertical="center"/>
      <protection hidden="1"/>
    </xf>
    <xf numFmtId="44" fontId="2" fillId="14" borderId="0" xfId="0" applyNumberFormat="1" applyFont="1" applyFill="1" applyBorder="1" applyAlignment="1" applyProtection="1">
      <alignment horizontal="center" vertical="center"/>
      <protection hidden="1"/>
    </xf>
    <xf numFmtId="44" fontId="0" fillId="7" borderId="130" xfId="0" applyNumberFormat="1" applyFill="1" applyBorder="1" applyAlignment="1" applyProtection="1">
      <alignment horizontal="center"/>
      <protection locked="0"/>
    </xf>
    <xf numFmtId="44" fontId="0" fillId="7" borderId="131" xfId="0" applyNumberFormat="1" applyFill="1" applyBorder="1" applyAlignment="1" applyProtection="1">
      <alignment horizontal="center"/>
      <protection locked="0"/>
    </xf>
    <xf numFmtId="44" fontId="0" fillId="7" borderId="129" xfId="0" applyNumberFormat="1" applyFill="1" applyBorder="1" applyAlignment="1" applyProtection="1">
      <alignment horizontal="center"/>
      <protection locked="0"/>
    </xf>
    <xf numFmtId="0" fontId="26" fillId="9" borderId="0" xfId="0" applyFont="1" applyFill="1" applyBorder="1" applyAlignment="1" applyProtection="1">
      <alignment horizontal="center"/>
      <protection hidden="1"/>
    </xf>
    <xf numFmtId="0" fontId="16" fillId="0" borderId="2" xfId="0" applyFont="1" applyBorder="1" applyAlignment="1" applyProtection="1">
      <alignment horizontal="center"/>
      <protection hidden="1"/>
    </xf>
    <xf numFmtId="0" fontId="16" fillId="0" borderId="3" xfId="0" applyFont="1" applyBorder="1" applyAlignment="1" applyProtection="1">
      <alignment horizontal="center"/>
      <protection hidden="1"/>
    </xf>
    <xf numFmtId="0" fontId="16" fillId="0" borderId="4" xfId="0" applyFont="1" applyBorder="1" applyAlignment="1" applyProtection="1">
      <alignment horizontal="center"/>
      <protection hidden="1"/>
    </xf>
    <xf numFmtId="0" fontId="2" fillId="0" borderId="7" xfId="0" applyNumberFormat="1" applyFont="1" applyBorder="1" applyAlignment="1" applyProtection="1">
      <alignment horizontal="left"/>
      <protection hidden="1"/>
    </xf>
    <xf numFmtId="0" fontId="2" fillId="0" borderId="6" xfId="0" applyNumberFormat="1" applyFont="1" applyBorder="1" applyAlignment="1" applyProtection="1">
      <alignment horizontal="left"/>
      <protection hidden="1"/>
    </xf>
    <xf numFmtId="0" fontId="2" fillId="0" borderId="0" xfId="0" applyNumberFormat="1" applyFont="1" applyBorder="1" applyAlignment="1" applyProtection="1">
      <alignment horizontal="left"/>
      <protection hidden="1"/>
    </xf>
    <xf numFmtId="0" fontId="2" fillId="0" borderId="14" xfId="0" applyNumberFormat="1" applyFont="1" applyBorder="1" applyAlignment="1" applyProtection="1">
      <alignment horizontal="left"/>
      <protection hidden="1"/>
    </xf>
    <xf numFmtId="10" fontId="21" fillId="12" borderId="82" xfId="0" applyNumberFormat="1" applyFont="1" applyFill="1" applyBorder="1" applyAlignment="1" applyProtection="1">
      <alignment horizontal="center" vertical="center"/>
      <protection hidden="1"/>
    </xf>
    <xf numFmtId="0" fontId="0" fillId="4" borderId="65" xfId="0" applyFill="1" applyBorder="1" applyAlignment="1" applyProtection="1">
      <alignment horizontal="center" vertical="center"/>
      <protection hidden="1"/>
    </xf>
    <xf numFmtId="0" fontId="0" fillId="4" borderId="73" xfId="0" applyFill="1" applyBorder="1" applyAlignment="1" applyProtection="1">
      <alignment horizontal="center" vertical="center"/>
      <protection hidden="1"/>
    </xf>
    <xf numFmtId="44" fontId="2" fillId="13" borderId="66" xfId="0" applyNumberFormat="1" applyFont="1" applyFill="1" applyBorder="1" applyAlignment="1" applyProtection="1">
      <alignment horizontal="right" vertical="center"/>
      <protection hidden="1"/>
    </xf>
    <xf numFmtId="0" fontId="2" fillId="13" borderId="66" xfId="0" applyFont="1" applyFill="1" applyBorder="1" applyAlignment="1" applyProtection="1">
      <alignment horizontal="right" vertical="center"/>
      <protection hidden="1"/>
    </xf>
    <xf numFmtId="0" fontId="2" fillId="13" borderId="73" xfId="0" applyFont="1" applyFill="1" applyBorder="1" applyAlignment="1" applyProtection="1">
      <alignment horizontal="right" vertical="center"/>
      <protection hidden="1"/>
    </xf>
    <xf numFmtId="44" fontId="2" fillId="12" borderId="74" xfId="0" applyNumberFormat="1" applyFont="1" applyFill="1" applyBorder="1" applyAlignment="1" applyProtection="1">
      <alignment horizontal="center" vertical="center"/>
      <protection hidden="1"/>
    </xf>
    <xf numFmtId="0" fontId="2" fillId="12" borderId="66" xfId="0" applyFont="1" applyFill="1" applyBorder="1" applyAlignment="1" applyProtection="1">
      <alignment horizontal="center" vertical="center"/>
      <protection hidden="1"/>
    </xf>
    <xf numFmtId="0" fontId="2" fillId="12" borderId="67" xfId="0" applyFont="1" applyFill="1" applyBorder="1" applyAlignment="1" applyProtection="1">
      <alignment horizontal="center" vertical="center"/>
      <protection hidden="1"/>
    </xf>
    <xf numFmtId="0" fontId="3" fillId="0" borderId="13" xfId="0" applyFont="1" applyBorder="1" applyAlignment="1" applyProtection="1">
      <alignment horizontal="left"/>
      <protection hidden="1"/>
    </xf>
    <xf numFmtId="0" fontId="3" fillId="0" borderId="0" xfId="0" applyFont="1" applyBorder="1" applyAlignment="1" applyProtection="1">
      <alignment horizontal="left"/>
      <protection hidden="1"/>
    </xf>
    <xf numFmtId="0" fontId="2" fillId="12" borderId="72" xfId="0" applyFont="1" applyFill="1" applyBorder="1" applyAlignment="1" applyProtection="1">
      <alignment horizontal="center" vertical="center"/>
      <protection hidden="1"/>
    </xf>
    <xf numFmtId="0" fontId="2" fillId="13" borderId="72" xfId="0" applyFont="1" applyFill="1" applyBorder="1" applyAlignment="1" applyProtection="1">
      <alignment horizontal="center" vertical="center"/>
      <protection hidden="1"/>
    </xf>
    <xf numFmtId="0" fontId="2" fillId="4" borderId="72" xfId="0" applyFont="1" applyFill="1" applyBorder="1" applyAlignment="1" applyProtection="1">
      <alignment horizontal="center" vertical="center"/>
      <protection hidden="1"/>
    </xf>
    <xf numFmtId="0" fontId="0" fillId="10" borderId="0" xfId="0" applyFill="1" applyAlignment="1" applyProtection="1">
      <alignment horizontal="center" vertical="center" textRotation="90"/>
      <protection hidden="1"/>
    </xf>
    <xf numFmtId="0" fontId="3" fillId="0" borderId="16" xfId="0" applyFont="1" applyBorder="1" applyAlignment="1" applyProtection="1">
      <alignment horizontal="left"/>
      <protection hidden="1"/>
    </xf>
    <xf numFmtId="0" fontId="3" fillId="0" borderId="7" xfId="0" applyFont="1" applyBorder="1" applyAlignment="1" applyProtection="1">
      <alignment horizontal="left"/>
      <protection hidden="1"/>
    </xf>
    <xf numFmtId="10" fontId="21" fillId="13" borderId="98" xfId="0" applyNumberFormat="1" applyFont="1" applyFill="1" applyBorder="1" applyAlignment="1" applyProtection="1">
      <alignment horizontal="center" vertical="center"/>
      <protection locked="0"/>
    </xf>
    <xf numFmtId="10" fontId="21" fillId="13" borderId="99" xfId="0" applyNumberFormat="1" applyFont="1" applyFill="1" applyBorder="1" applyAlignment="1" applyProtection="1">
      <alignment horizontal="center" vertical="center"/>
      <protection locked="0"/>
    </xf>
    <xf numFmtId="10" fontId="21" fillId="13" borderId="102" xfId="0" applyNumberFormat="1" applyFont="1" applyFill="1" applyBorder="1" applyAlignment="1" applyProtection="1">
      <alignment horizontal="center" vertical="center"/>
      <protection locked="0"/>
    </xf>
    <xf numFmtId="0" fontId="0" fillId="4" borderId="0" xfId="0" applyFill="1" applyBorder="1" applyAlignment="1" applyProtection="1">
      <alignment horizontal="center"/>
      <protection hidden="1"/>
    </xf>
    <xf numFmtId="0" fontId="0" fillId="4" borderId="0" xfId="0" applyFill="1" applyAlignment="1" applyProtection="1">
      <alignment horizontal="center"/>
      <protection hidden="1"/>
    </xf>
    <xf numFmtId="10" fontId="21" fillId="12" borderId="98" xfId="0" applyNumberFormat="1" applyFont="1" applyFill="1" applyBorder="1" applyAlignment="1" applyProtection="1">
      <alignment horizontal="center" vertical="center"/>
      <protection locked="0"/>
    </xf>
    <xf numFmtId="10" fontId="21" fillId="12" borderId="99" xfId="0" applyNumberFormat="1" applyFont="1" applyFill="1" applyBorder="1" applyAlignment="1" applyProtection="1">
      <alignment horizontal="center" vertical="center"/>
      <protection locked="0"/>
    </xf>
    <xf numFmtId="10" fontId="21" fillId="12" borderId="102" xfId="0" applyNumberFormat="1" applyFont="1" applyFill="1" applyBorder="1" applyAlignment="1" applyProtection="1">
      <alignment horizontal="center" vertical="center"/>
      <protection locked="0"/>
    </xf>
    <xf numFmtId="10" fontId="0" fillId="4" borderId="101" xfId="0" applyNumberFormat="1" applyFill="1" applyBorder="1" applyAlignment="1" applyProtection="1">
      <alignment horizontal="center" vertical="center"/>
      <protection hidden="1"/>
    </xf>
    <xf numFmtId="10" fontId="0" fillId="4" borderId="68" xfId="0" applyNumberFormat="1" applyFill="1" applyBorder="1" applyAlignment="1" applyProtection="1">
      <alignment horizontal="center" vertical="center"/>
      <protection hidden="1"/>
    </xf>
    <xf numFmtId="0" fontId="0" fillId="10" borderId="0" xfId="0" applyFill="1" applyBorder="1" applyAlignment="1" applyProtection="1">
      <alignment horizontal="center" vertical="center" textRotation="90"/>
      <protection hidden="1"/>
    </xf>
    <xf numFmtId="10" fontId="21" fillId="13" borderId="82" xfId="0" applyNumberFormat="1" applyFont="1" applyFill="1" applyBorder="1" applyAlignment="1" applyProtection="1">
      <alignment horizontal="center" vertical="center"/>
      <protection hidden="1"/>
    </xf>
    <xf numFmtId="0" fontId="0" fillId="4" borderId="65" xfId="0" applyFill="1" applyBorder="1" applyAlignment="1">
      <alignment horizontal="center" vertical="center"/>
    </xf>
    <xf numFmtId="0" fontId="0" fillId="4" borderId="73" xfId="0" applyFill="1" applyBorder="1" applyAlignment="1">
      <alignment horizontal="center" vertical="center"/>
    </xf>
    <xf numFmtId="0" fontId="2" fillId="10" borderId="57" xfId="0" applyFont="1" applyFill="1" applyBorder="1" applyAlignment="1" applyProtection="1">
      <alignment horizontal="center" vertical="center"/>
      <protection hidden="1"/>
    </xf>
    <xf numFmtId="0" fontId="2" fillId="10" borderId="48" xfId="0" applyFont="1" applyFill="1"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43" fontId="0" fillId="13" borderId="30" xfId="0" applyNumberFormat="1" applyFill="1" applyBorder="1" applyAlignment="1" applyProtection="1">
      <alignment horizontal="center"/>
      <protection locked="0" hidden="1"/>
    </xf>
    <xf numFmtId="43" fontId="0" fillId="13" borderId="28" xfId="0" applyNumberFormat="1" applyFill="1" applyBorder="1" applyAlignment="1" applyProtection="1">
      <alignment horizontal="center"/>
      <protection locked="0" hidden="1"/>
    </xf>
    <xf numFmtId="0" fontId="2" fillId="4" borderId="16" xfId="0" applyFont="1" applyFill="1" applyBorder="1" applyAlignment="1" applyProtection="1">
      <alignment horizontal="center"/>
      <protection hidden="1"/>
    </xf>
    <xf numFmtId="0" fontId="2" fillId="4" borderId="14" xfId="0" applyFont="1" applyFill="1" applyBorder="1" applyAlignment="1" applyProtection="1">
      <alignment horizontal="center"/>
      <protection hidden="1"/>
    </xf>
    <xf numFmtId="0" fontId="2" fillId="4" borderId="0" xfId="0" applyFont="1" applyFill="1" applyBorder="1" applyAlignment="1" applyProtection="1">
      <alignment horizontal="center"/>
      <protection hidden="1"/>
    </xf>
    <xf numFmtId="0" fontId="3" fillId="4" borderId="16" xfId="1" applyFont="1" applyFill="1" applyBorder="1" applyAlignment="1" applyProtection="1">
      <alignment horizontal="center"/>
      <protection hidden="1"/>
    </xf>
    <xf numFmtId="0" fontId="3" fillId="4" borderId="7" xfId="1" applyFont="1" applyFill="1" applyBorder="1" applyAlignment="1" applyProtection="1">
      <alignment horizontal="center"/>
      <protection hidden="1"/>
    </xf>
    <xf numFmtId="0" fontId="3" fillId="4" borderId="6" xfId="1" applyFont="1" applyFill="1" applyBorder="1" applyAlignment="1" applyProtection="1">
      <alignment horizontal="center"/>
      <protection hidden="1"/>
    </xf>
    <xf numFmtId="0" fontId="6" fillId="2" borderId="1" xfId="1" applyFont="1" applyBorder="1" applyAlignment="1" applyProtection="1">
      <alignment horizontal="center"/>
      <protection hidden="1"/>
    </xf>
    <xf numFmtId="0" fontId="6" fillId="2" borderId="12" xfId="1" applyFont="1" applyBorder="1" applyAlignment="1" applyProtection="1">
      <alignment horizontal="center"/>
      <protection hidden="1"/>
    </xf>
    <xf numFmtId="0" fontId="0" fillId="0" borderId="59" xfId="0" applyBorder="1" applyAlignment="1" applyProtection="1">
      <alignment horizontal="center" vertical="center"/>
      <protection hidden="1"/>
    </xf>
    <xf numFmtId="0" fontId="0" fillId="0" borderId="121"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3" fillId="2" borderId="3" xfId="1" applyFont="1" applyBorder="1" applyAlignment="1" applyProtection="1">
      <alignment horizontal="center"/>
      <protection hidden="1"/>
    </xf>
    <xf numFmtId="0" fontId="7" fillId="4" borderId="2" xfId="0" applyFont="1" applyFill="1" applyBorder="1" applyAlignment="1" applyProtection="1">
      <alignment horizontal="center"/>
      <protection hidden="1"/>
    </xf>
    <xf numFmtId="0" fontId="7" fillId="4" borderId="4" xfId="0" applyFont="1" applyFill="1" applyBorder="1" applyAlignment="1" applyProtection="1">
      <alignment horizontal="center"/>
      <protection hidden="1"/>
    </xf>
    <xf numFmtId="0" fontId="7" fillId="4" borderId="17" xfId="0" applyFont="1" applyFill="1" applyBorder="1" applyAlignment="1" applyProtection="1">
      <alignment horizontal="center"/>
      <protection hidden="1"/>
    </xf>
    <xf numFmtId="0" fontId="7" fillId="4" borderId="8" xfId="0" applyFont="1" applyFill="1" applyBorder="1" applyAlignment="1" applyProtection="1">
      <alignment horizontal="center"/>
      <protection hidden="1"/>
    </xf>
    <xf numFmtId="0" fontId="7" fillId="4" borderId="18" xfId="0" applyFont="1" applyFill="1" applyBorder="1" applyAlignment="1" applyProtection="1">
      <alignment horizontal="center"/>
      <protection hidden="1"/>
    </xf>
    <xf numFmtId="44" fontId="0" fillId="13" borderId="31" xfId="0" applyNumberFormat="1" applyFill="1" applyBorder="1" applyAlignment="1" applyProtection="1">
      <protection locked="0" hidden="1"/>
    </xf>
    <xf numFmtId="44" fontId="0" fillId="13" borderId="32" xfId="0" applyNumberFormat="1" applyFill="1" applyBorder="1" applyAlignment="1" applyProtection="1">
      <protection locked="0" hidden="1"/>
    </xf>
    <xf numFmtId="44" fontId="0" fillId="13" borderId="38" xfId="0" applyNumberFormat="1" applyFill="1" applyBorder="1" applyAlignment="1" applyProtection="1">
      <protection locked="0" hidden="1"/>
    </xf>
    <xf numFmtId="0" fontId="0" fillId="0" borderId="3" xfId="0" applyFill="1" applyBorder="1" applyAlignment="1" applyProtection="1">
      <alignment horizontal="left" vertical="center"/>
      <protection hidden="1"/>
    </xf>
    <xf numFmtId="0" fontId="0" fillId="0" borderId="0" xfId="0" applyFill="1" applyBorder="1" applyAlignment="1" applyProtection="1">
      <alignment horizontal="left" vertical="center"/>
      <protection hidden="1"/>
    </xf>
    <xf numFmtId="44" fontId="0" fillId="13" borderId="31" xfId="0" applyNumberFormat="1" applyFill="1" applyBorder="1" applyAlignment="1" applyProtection="1">
      <alignment horizontal="center"/>
      <protection locked="0" hidden="1"/>
    </xf>
    <xf numFmtId="44" fontId="0" fillId="13" borderId="32" xfId="0" applyNumberFormat="1" applyFill="1" applyBorder="1" applyAlignment="1" applyProtection="1">
      <alignment horizontal="center"/>
      <protection locked="0" hidden="1"/>
    </xf>
    <xf numFmtId="44" fontId="0" fillId="13" borderId="38" xfId="0" applyNumberFormat="1" applyFill="1" applyBorder="1" applyAlignment="1" applyProtection="1">
      <alignment horizontal="center"/>
      <protection locked="0" hidden="1"/>
    </xf>
    <xf numFmtId="0" fontId="2" fillId="6" borderId="0" xfId="0" applyFont="1" applyFill="1" applyAlignment="1" applyProtection="1">
      <alignment horizontal="center" vertical="center"/>
      <protection locked="0" hidden="1"/>
    </xf>
    <xf numFmtId="44" fontId="0" fillId="13" borderId="3" xfId="0" applyNumberFormat="1" applyFill="1" applyBorder="1" applyAlignment="1" applyProtection="1">
      <alignment horizontal="center"/>
      <protection locked="0" hidden="1"/>
    </xf>
    <xf numFmtId="44" fontId="0" fillId="13" borderId="4" xfId="0" applyNumberFormat="1" applyFill="1" applyBorder="1" applyAlignment="1" applyProtection="1">
      <alignment horizontal="center"/>
      <protection locked="0" hidden="1"/>
    </xf>
    <xf numFmtId="44" fontId="0" fillId="13" borderId="46" xfId="0" applyNumberFormat="1" applyFill="1" applyBorder="1" applyAlignment="1" applyProtection="1">
      <alignment horizontal="center"/>
      <protection locked="0" hidden="1"/>
    </xf>
    <xf numFmtId="44" fontId="0" fillId="13" borderId="47" xfId="0" applyNumberFormat="1" applyFill="1" applyBorder="1" applyAlignment="1" applyProtection="1">
      <alignment horizontal="center"/>
      <protection locked="0" hidden="1"/>
    </xf>
    <xf numFmtId="0" fontId="2" fillId="10" borderId="40" xfId="0" applyFont="1" applyFill="1" applyBorder="1" applyAlignment="1" applyProtection="1">
      <alignment horizontal="center" vertical="center"/>
      <protection hidden="1"/>
    </xf>
    <xf numFmtId="44" fontId="0" fillId="13" borderId="2" xfId="0" applyNumberFormat="1" applyFill="1" applyBorder="1" applyAlignment="1" applyProtection="1">
      <alignment horizontal="right"/>
      <protection locked="0" hidden="1"/>
    </xf>
    <xf numFmtId="44" fontId="0" fillId="13" borderId="3" xfId="0" applyNumberFormat="1" applyFill="1" applyBorder="1" applyAlignment="1" applyProtection="1">
      <alignment horizontal="right"/>
      <protection locked="0" hidden="1"/>
    </xf>
    <xf numFmtId="44" fontId="0" fillId="13" borderId="4" xfId="0" applyNumberFormat="1" applyFill="1" applyBorder="1" applyAlignment="1" applyProtection="1">
      <alignment horizontal="right"/>
      <protection locked="0" hidden="1"/>
    </xf>
    <xf numFmtId="44" fontId="0" fillId="13" borderId="13" xfId="0" applyNumberFormat="1" applyFill="1" applyBorder="1" applyAlignment="1" applyProtection="1">
      <alignment horizontal="right"/>
      <protection locked="0" hidden="1"/>
    </xf>
    <xf numFmtId="44" fontId="0" fillId="13" borderId="0" xfId="0" applyNumberFormat="1" applyFill="1" applyBorder="1" applyAlignment="1" applyProtection="1">
      <alignment horizontal="right"/>
      <protection locked="0" hidden="1"/>
    </xf>
    <xf numFmtId="44" fontId="0" fillId="13" borderId="14" xfId="0" applyNumberFormat="1" applyFill="1" applyBorder="1" applyAlignment="1" applyProtection="1">
      <alignment horizontal="right"/>
      <protection locked="0" hidden="1"/>
    </xf>
    <xf numFmtId="0" fontId="2" fillId="4" borderId="4" xfId="0" applyFont="1" applyFill="1" applyBorder="1" applyAlignment="1" applyProtection="1">
      <alignment horizontal="center" vertical="center"/>
      <protection hidden="1"/>
    </xf>
    <xf numFmtId="0" fontId="2" fillId="4" borderId="6" xfId="0" applyFont="1" applyFill="1" applyBorder="1" applyAlignment="1" applyProtection="1">
      <alignment horizontal="center" vertical="center"/>
      <protection hidden="1"/>
    </xf>
    <xf numFmtId="0" fontId="3" fillId="2" borderId="9" xfId="1" applyFont="1" applyBorder="1" applyAlignment="1" applyProtection="1">
      <alignment horizontal="center"/>
      <protection hidden="1"/>
    </xf>
    <xf numFmtId="0" fontId="3" fillId="2" borderId="15" xfId="1" applyFont="1" applyBorder="1" applyAlignment="1" applyProtection="1">
      <alignment horizontal="center"/>
      <protection hidden="1"/>
    </xf>
    <xf numFmtId="0" fontId="7" fillId="4" borderId="13" xfId="0" applyFont="1" applyFill="1" applyBorder="1" applyAlignment="1" applyProtection="1">
      <alignment horizontal="center"/>
      <protection hidden="1"/>
    </xf>
    <xf numFmtId="0" fontId="7" fillId="4" borderId="14" xfId="0" applyFont="1" applyFill="1" applyBorder="1" applyAlignment="1" applyProtection="1">
      <alignment horizontal="center"/>
      <protection hidden="1"/>
    </xf>
    <xf numFmtId="0" fontId="7" fillId="4" borderId="0" xfId="0" applyFont="1" applyFill="1" applyBorder="1" applyAlignment="1" applyProtection="1">
      <alignment horizontal="center"/>
      <protection hidden="1"/>
    </xf>
    <xf numFmtId="0" fontId="8" fillId="4" borderId="0" xfId="1" applyFont="1" applyFill="1" applyBorder="1" applyAlignment="1" applyProtection="1">
      <alignment horizontal="center"/>
      <protection hidden="1"/>
    </xf>
    <xf numFmtId="0" fontId="8" fillId="4" borderId="14" xfId="1" applyFont="1" applyFill="1" applyBorder="1" applyAlignment="1" applyProtection="1">
      <alignment horizontal="center"/>
      <protection hidden="1"/>
    </xf>
    <xf numFmtId="0" fontId="7" fillId="4" borderId="3" xfId="0" applyFont="1" applyFill="1" applyBorder="1" applyAlignment="1" applyProtection="1">
      <alignment horizontal="center"/>
      <protection hidden="1"/>
    </xf>
    <xf numFmtId="44" fontId="2" fillId="4" borderId="62" xfId="0" applyNumberFormat="1" applyFont="1" applyFill="1" applyBorder="1" applyAlignment="1" applyProtection="1">
      <alignment horizontal="center"/>
      <protection hidden="1"/>
    </xf>
    <xf numFmtId="0" fontId="2" fillId="4" borderId="51" xfId="0" applyFont="1" applyFill="1" applyBorder="1" applyAlignment="1" applyProtection="1">
      <alignment horizontal="center"/>
      <protection hidden="1"/>
    </xf>
    <xf numFmtId="44" fontId="2" fillId="11" borderId="62" xfId="0" applyNumberFormat="1" applyFont="1" applyFill="1" applyBorder="1" applyAlignment="1" applyProtection="1">
      <alignment horizontal="center" vertical="center"/>
      <protection hidden="1"/>
    </xf>
    <xf numFmtId="44" fontId="2" fillId="11" borderId="51" xfId="0" applyNumberFormat="1" applyFont="1" applyFill="1" applyBorder="1" applyAlignment="1" applyProtection="1">
      <alignment horizontal="center" vertical="center"/>
      <protection hidden="1"/>
    </xf>
    <xf numFmtId="0" fontId="27" fillId="11" borderId="2" xfId="0" applyFont="1" applyFill="1" applyBorder="1" applyAlignment="1" applyProtection="1">
      <alignment horizontal="center" vertical="center"/>
      <protection hidden="1"/>
    </xf>
    <xf numFmtId="0" fontId="27" fillId="11" borderId="3" xfId="0" applyFont="1" applyFill="1" applyBorder="1" applyAlignment="1" applyProtection="1">
      <alignment horizontal="center" vertical="center"/>
      <protection hidden="1"/>
    </xf>
    <xf numFmtId="0" fontId="27" fillId="11" borderId="4" xfId="0" applyFont="1" applyFill="1" applyBorder="1" applyAlignment="1" applyProtection="1">
      <alignment horizontal="center" vertical="center"/>
      <protection hidden="1"/>
    </xf>
    <xf numFmtId="0" fontId="27" fillId="11" borderId="16" xfId="0" applyFont="1" applyFill="1" applyBorder="1" applyAlignment="1" applyProtection="1">
      <alignment horizontal="center" vertical="center"/>
      <protection hidden="1"/>
    </xf>
    <xf numFmtId="0" fontId="27" fillId="11" borderId="7" xfId="0" applyFont="1" applyFill="1" applyBorder="1" applyAlignment="1" applyProtection="1">
      <alignment horizontal="center" vertical="center"/>
      <protection hidden="1"/>
    </xf>
    <xf numFmtId="0" fontId="27" fillId="11" borderId="6" xfId="0" applyFont="1" applyFill="1" applyBorder="1" applyAlignment="1" applyProtection="1">
      <alignment horizontal="center" vertical="center"/>
      <protection hidden="1"/>
    </xf>
    <xf numFmtId="44" fontId="0" fillId="13" borderId="39" xfId="0" applyNumberFormat="1" applyFill="1" applyBorder="1" applyAlignment="1" applyProtection="1">
      <alignment horizontal="center"/>
      <protection locked="0" hidden="1"/>
    </xf>
    <xf numFmtId="0" fontId="3" fillId="0" borderId="13" xfId="0" applyFont="1" applyBorder="1" applyProtection="1">
      <protection hidden="1"/>
    </xf>
    <xf numFmtId="0" fontId="3" fillId="0" borderId="0" xfId="0" applyFont="1" applyBorder="1" applyProtection="1">
      <protection hidden="1"/>
    </xf>
    <xf numFmtId="0" fontId="2" fillId="0" borderId="0" xfId="0" applyNumberFormat="1" applyFont="1" applyBorder="1" applyAlignment="1" applyProtection="1">
      <alignment horizontal="left"/>
      <protection locked="0" hidden="1"/>
    </xf>
    <xf numFmtId="0" fontId="2" fillId="0" borderId="14" xfId="0" applyNumberFormat="1" applyFont="1" applyBorder="1" applyAlignment="1" applyProtection="1">
      <alignment horizontal="left"/>
      <protection locked="0" hidden="1"/>
    </xf>
    <xf numFmtId="0" fontId="0" fillId="4" borderId="65" xfId="0" applyFill="1" applyBorder="1" applyAlignment="1" applyProtection="1">
      <alignment horizontal="left" vertical="center"/>
      <protection hidden="1"/>
    </xf>
    <xf numFmtId="0" fontId="0" fillId="4" borderId="66" xfId="0" applyFill="1" applyBorder="1" applyAlignment="1" applyProtection="1">
      <alignment horizontal="left" vertical="center"/>
      <protection hidden="1"/>
    </xf>
    <xf numFmtId="0" fontId="0" fillId="4" borderId="67" xfId="0" applyFill="1" applyBorder="1" applyAlignment="1" applyProtection="1">
      <alignment horizontal="left" vertical="center"/>
      <protection hidden="1"/>
    </xf>
    <xf numFmtId="0" fontId="0" fillId="4" borderId="2" xfId="0" applyFill="1" applyBorder="1" applyAlignment="1" applyProtection="1">
      <alignment horizontal="left" vertical="center"/>
      <protection locked="0" hidden="1"/>
    </xf>
    <xf numFmtId="0" fontId="0" fillId="4" borderId="3" xfId="0" applyFill="1" applyBorder="1" applyAlignment="1" applyProtection="1">
      <alignment horizontal="left" vertical="center"/>
      <protection locked="0" hidden="1"/>
    </xf>
    <xf numFmtId="0" fontId="0" fillId="4" borderId="4" xfId="0" applyFill="1" applyBorder="1" applyAlignment="1" applyProtection="1">
      <alignment horizontal="left" vertical="center"/>
      <protection locked="0" hidden="1"/>
    </xf>
    <xf numFmtId="44" fontId="0" fillId="13" borderId="70" xfId="0" applyNumberFormat="1" applyFill="1" applyBorder="1" applyAlignment="1" applyProtection="1">
      <alignment horizontal="center"/>
      <protection locked="0" hidden="1"/>
    </xf>
    <xf numFmtId="44" fontId="0" fillId="13" borderId="71" xfId="0" applyNumberFormat="1" applyFill="1" applyBorder="1" applyAlignment="1" applyProtection="1">
      <alignment horizontal="center"/>
      <protection locked="0" hidden="1"/>
    </xf>
    <xf numFmtId="44" fontId="0" fillId="13" borderId="69" xfId="0" applyNumberFormat="1" applyFill="1" applyBorder="1" applyAlignment="1" applyProtection="1">
      <alignment horizontal="center"/>
      <protection locked="0" hidden="1"/>
    </xf>
    <xf numFmtId="0" fontId="3" fillId="0" borderId="16" xfId="0" applyFont="1" applyBorder="1" applyProtection="1">
      <protection hidden="1"/>
    </xf>
    <xf numFmtId="0" fontId="3" fillId="0" borderId="7" xfId="0" applyFont="1" applyBorder="1" applyProtection="1">
      <protection hidden="1"/>
    </xf>
    <xf numFmtId="0" fontId="0" fillId="0" borderId="2"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2" fillId="0" borderId="7" xfId="0" applyFont="1" applyBorder="1" applyAlignment="1" applyProtection="1">
      <alignment horizontal="left"/>
      <protection locked="0" hidden="1"/>
    </xf>
    <xf numFmtId="0" fontId="2" fillId="0" borderId="6" xfId="0" applyFont="1" applyBorder="1" applyAlignment="1" applyProtection="1">
      <alignment horizontal="left"/>
      <protection locked="0" hidden="1"/>
    </xf>
    <xf numFmtId="0" fontId="0" fillId="0" borderId="108" xfId="0" applyBorder="1" applyAlignment="1" applyProtection="1">
      <alignment horizontal="center" vertical="center"/>
      <protection hidden="1"/>
    </xf>
    <xf numFmtId="0" fontId="0" fillId="0" borderId="109" xfId="0" applyBorder="1" applyAlignment="1" applyProtection="1">
      <alignment horizontal="center" vertical="center"/>
      <protection hidden="1"/>
    </xf>
    <xf numFmtId="0" fontId="0" fillId="0" borderId="101" xfId="0" applyBorder="1" applyAlignment="1" applyProtection="1">
      <alignment horizontal="center" vertical="center"/>
      <protection hidden="1"/>
    </xf>
    <xf numFmtId="0" fontId="0" fillId="0" borderId="110"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24" xfId="0" applyBorder="1" applyAlignment="1" applyProtection="1">
      <alignment horizontal="center" vertical="center"/>
      <protection hidden="1"/>
    </xf>
    <xf numFmtId="43" fontId="0" fillId="12" borderId="30" xfId="0" applyNumberFormat="1" applyFill="1" applyBorder="1" applyAlignment="1" applyProtection="1">
      <alignment horizontal="center"/>
      <protection locked="0"/>
    </xf>
    <xf numFmtId="43" fontId="0" fillId="12" borderId="28" xfId="0" applyNumberFormat="1" applyFill="1" applyBorder="1" applyAlignment="1" applyProtection="1">
      <alignment horizontal="center"/>
      <protection locked="0"/>
    </xf>
    <xf numFmtId="0" fontId="0" fillId="0" borderId="111" xfId="0" applyFill="1" applyBorder="1" applyAlignment="1" applyProtection="1">
      <alignment horizontal="left" vertical="center"/>
      <protection hidden="1"/>
    </xf>
    <xf numFmtId="0" fontId="0" fillId="0" borderId="112" xfId="0" applyFill="1" applyBorder="1" applyAlignment="1" applyProtection="1">
      <alignment horizontal="left" vertical="center"/>
      <protection hidden="1"/>
    </xf>
    <xf numFmtId="44" fontId="0" fillId="12" borderId="2" xfId="0" applyNumberFormat="1" applyFill="1" applyBorder="1" applyAlignment="1" applyProtection="1">
      <alignment horizontal="right"/>
      <protection locked="0"/>
    </xf>
    <xf numFmtId="44" fontId="0" fillId="12" borderId="3" xfId="0" applyNumberFormat="1" applyFill="1" applyBorder="1" applyAlignment="1" applyProtection="1">
      <alignment horizontal="right"/>
      <protection locked="0"/>
    </xf>
    <xf numFmtId="44" fontId="0" fillId="12" borderId="4" xfId="0" applyNumberFormat="1" applyFill="1" applyBorder="1" applyAlignment="1" applyProtection="1">
      <alignment horizontal="right"/>
      <protection locked="0"/>
    </xf>
    <xf numFmtId="44" fontId="0" fillId="12" borderId="13" xfId="0" applyNumberFormat="1" applyFill="1" applyBorder="1" applyAlignment="1" applyProtection="1">
      <alignment horizontal="right"/>
      <protection locked="0"/>
    </xf>
    <xf numFmtId="44" fontId="0" fillId="12" borderId="0" xfId="0" applyNumberFormat="1" applyFill="1" applyBorder="1" applyAlignment="1" applyProtection="1">
      <alignment horizontal="right"/>
      <protection locked="0"/>
    </xf>
    <xf numFmtId="44" fontId="0" fillId="12" borderId="14" xfId="0" applyNumberFormat="1" applyFill="1" applyBorder="1" applyAlignment="1" applyProtection="1">
      <alignment horizontal="right"/>
      <protection locked="0"/>
    </xf>
    <xf numFmtId="44" fontId="0" fillId="12" borderId="31" xfId="0" applyNumberFormat="1" applyFill="1" applyBorder="1" applyAlignment="1" applyProtection="1">
      <alignment horizontal="center"/>
      <protection locked="0"/>
    </xf>
    <xf numFmtId="44" fontId="0" fillId="12" borderId="32" xfId="0" applyNumberFormat="1" applyFill="1" applyBorder="1" applyAlignment="1" applyProtection="1">
      <alignment horizontal="center"/>
      <protection locked="0"/>
    </xf>
    <xf numFmtId="44" fontId="0" fillId="12" borderId="38" xfId="0" applyNumberFormat="1" applyFill="1" applyBorder="1" applyAlignment="1" applyProtection="1">
      <alignment horizontal="center"/>
      <protection locked="0"/>
    </xf>
    <xf numFmtId="44" fontId="0" fillId="12" borderId="39" xfId="0" applyNumberFormat="1" applyFill="1" applyBorder="1" applyAlignment="1" applyProtection="1">
      <alignment horizontal="center"/>
      <protection locked="0"/>
    </xf>
    <xf numFmtId="44" fontId="0" fillId="12" borderId="3" xfId="0" applyNumberFormat="1" applyFill="1" applyBorder="1" applyAlignment="1" applyProtection="1">
      <alignment horizontal="center"/>
      <protection locked="0"/>
    </xf>
    <xf numFmtId="44" fontId="0" fillId="12" borderId="4" xfId="0" applyNumberFormat="1" applyFill="1" applyBorder="1" applyAlignment="1" applyProtection="1">
      <alignment horizontal="center"/>
      <protection locked="0"/>
    </xf>
    <xf numFmtId="44" fontId="0" fillId="12" borderId="46" xfId="0" applyNumberFormat="1" applyFill="1" applyBorder="1" applyAlignment="1" applyProtection="1">
      <alignment horizontal="center"/>
      <protection locked="0"/>
    </xf>
    <xf numFmtId="44" fontId="0" fillId="12" borderId="47" xfId="0" applyNumberFormat="1" applyFill="1" applyBorder="1" applyAlignment="1" applyProtection="1">
      <alignment horizontal="center"/>
      <protection locked="0"/>
    </xf>
    <xf numFmtId="44" fontId="0" fillId="12" borderId="31" xfId="0" applyNumberFormat="1" applyFill="1" applyBorder="1" applyAlignment="1" applyProtection="1">
      <protection locked="0"/>
    </xf>
    <xf numFmtId="44" fontId="0" fillId="12" borderId="32" xfId="0" applyNumberFormat="1" applyFill="1" applyBorder="1" applyAlignment="1" applyProtection="1">
      <protection locked="0"/>
    </xf>
    <xf numFmtId="44" fontId="0" fillId="12" borderId="38" xfId="0" applyNumberFormat="1" applyFill="1" applyBorder="1" applyAlignment="1" applyProtection="1">
      <protection locked="0"/>
    </xf>
    <xf numFmtId="0" fontId="0" fillId="0" borderId="113" xfId="0" applyBorder="1" applyAlignment="1" applyProtection="1">
      <alignment horizontal="center" vertical="center"/>
      <protection hidden="1"/>
    </xf>
    <xf numFmtId="0" fontId="0" fillId="0" borderId="114" xfId="0" applyBorder="1" applyAlignment="1" applyProtection="1">
      <alignment horizontal="center" vertical="center"/>
      <protection hidden="1"/>
    </xf>
    <xf numFmtId="44" fontId="0" fillId="12" borderId="70" xfId="0" applyNumberFormat="1" applyFill="1" applyBorder="1" applyAlignment="1" applyProtection="1">
      <alignment horizontal="center"/>
      <protection locked="0"/>
    </xf>
    <xf numFmtId="44" fontId="0" fillId="12" borderId="71" xfId="0" applyNumberFormat="1" applyFill="1" applyBorder="1" applyAlignment="1" applyProtection="1">
      <alignment horizontal="center"/>
      <protection locked="0"/>
    </xf>
    <xf numFmtId="44" fontId="0" fillId="12" borderId="69" xfId="0" applyNumberFormat="1" applyFill="1" applyBorder="1" applyAlignment="1" applyProtection="1">
      <alignment horizontal="center"/>
      <protection locked="0"/>
    </xf>
    <xf numFmtId="0" fontId="0" fillId="4" borderId="2" xfId="0" applyFill="1" applyBorder="1" applyAlignment="1" applyProtection="1">
      <alignment horizontal="left" vertical="center"/>
      <protection hidden="1"/>
    </xf>
    <xf numFmtId="0" fontId="0" fillId="4" borderId="3" xfId="0" applyFill="1" applyBorder="1" applyAlignment="1" applyProtection="1">
      <alignment horizontal="left" vertical="center"/>
      <protection hidden="1"/>
    </xf>
    <xf numFmtId="0" fontId="0" fillId="4" borderId="4" xfId="0" applyFill="1" applyBorder="1" applyAlignment="1" applyProtection="1">
      <alignment horizontal="left" vertical="center"/>
      <protection hidden="1"/>
    </xf>
    <xf numFmtId="0" fontId="11" fillId="0" borderId="0" xfId="2" applyFill="1" applyAlignment="1">
      <alignment vertical="center" wrapText="1"/>
    </xf>
    <xf numFmtId="0" fontId="7" fillId="9" borderId="0" xfId="0" applyFont="1" applyFill="1" applyAlignment="1">
      <alignment horizontal="center" vertical="center" wrapText="1"/>
    </xf>
    <xf numFmtId="0" fontId="7" fillId="8" borderId="0" xfId="0" applyFont="1" applyFill="1" applyAlignment="1">
      <alignment horizontal="center" vertical="center" wrapText="1"/>
    </xf>
    <xf numFmtId="0" fontId="2" fillId="7" borderId="10"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1"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10" fillId="0" borderId="0" xfId="0" applyFont="1" applyAlignment="1">
      <alignment wrapText="1"/>
    </xf>
  </cellXfs>
  <cellStyles count="3">
    <cellStyle name="40 % - zvýraznenie1" xfId="1" builtinId="31"/>
    <cellStyle name="Hypertextové prepojenie" xfId="2" builtinId="8"/>
    <cellStyle name="Normálna" xfId="0" builtinId="0"/>
  </cellStyles>
  <dxfs count="27">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tint="0.79998168889431442"/>
      </font>
    </dxf>
    <dxf>
      <font>
        <color theme="7" tint="0.79998168889431442"/>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5.bin"/><Relationship Id="rId1" Type="http://schemas.openxmlformats.org/officeDocument/2006/relationships/hyperlink" Target="http://www.finance.gov.sk/Default.aspx?CatID=6814" TargetMode="External"/><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58"/>
  <sheetViews>
    <sheetView tabSelected="1" view="pageBreakPreview" zoomScale="90" zoomScaleNormal="90" zoomScaleSheetLayoutView="90" workbookViewId="0">
      <selection activeCell="G11" sqref="G11"/>
    </sheetView>
  </sheetViews>
  <sheetFormatPr defaultRowHeight="15" x14ac:dyDescent="0.25"/>
  <cols>
    <col min="1" max="1" width="9.140625" customWidth="1"/>
    <col min="2" max="2" width="33.7109375" customWidth="1"/>
    <col min="3" max="3" width="22.140625" customWidth="1"/>
    <col min="4" max="6" width="13" customWidth="1"/>
    <col min="7" max="7" width="17.42578125" customWidth="1"/>
    <col min="8" max="8" width="16.140625" customWidth="1"/>
    <col min="9" max="9" width="17" customWidth="1"/>
    <col min="10" max="10" width="16.140625" customWidth="1"/>
    <col min="11" max="11" width="16.42578125" customWidth="1"/>
    <col min="12" max="12" width="17.140625" customWidth="1"/>
    <col min="13" max="13" width="18.5703125" customWidth="1"/>
    <col min="14" max="14" width="15.85546875" customWidth="1"/>
    <col min="15" max="15" width="22.85546875" customWidth="1"/>
    <col min="16" max="16" width="21.140625" customWidth="1"/>
    <col min="19" max="22" width="0" hidden="1" customWidth="1"/>
  </cols>
  <sheetData>
    <row r="1" spans="1:22" ht="26.25" x14ac:dyDescent="0.4">
      <c r="A1" s="325" t="s">
        <v>98</v>
      </c>
      <c r="B1" s="326"/>
      <c r="C1" s="326"/>
      <c r="D1" s="326"/>
      <c r="E1" s="326"/>
      <c r="F1" s="326"/>
      <c r="G1" s="326"/>
      <c r="H1" s="326"/>
      <c r="I1" s="326"/>
      <c r="J1" s="326"/>
      <c r="K1" s="326"/>
      <c r="L1" s="326"/>
      <c r="M1" s="326"/>
      <c r="N1" s="326"/>
      <c r="O1" s="326"/>
      <c r="P1" s="327"/>
      <c r="S1" s="4"/>
    </row>
    <row r="2" spans="1:22" x14ac:dyDescent="0.25">
      <c r="A2" s="328" t="s">
        <v>0</v>
      </c>
      <c r="B2" s="329"/>
      <c r="C2" s="323"/>
      <c r="D2" s="323"/>
      <c r="E2" s="323"/>
      <c r="F2" s="323"/>
      <c r="G2" s="323"/>
      <c r="H2" s="323"/>
      <c r="I2" s="323"/>
      <c r="J2" s="323"/>
      <c r="K2" s="323"/>
      <c r="L2" s="323"/>
      <c r="M2" s="323"/>
      <c r="N2" s="323"/>
      <c r="O2" s="323"/>
      <c r="P2" s="324"/>
      <c r="S2" s="4"/>
    </row>
    <row r="3" spans="1:22" x14ac:dyDescent="0.25">
      <c r="A3" s="328" t="s">
        <v>1</v>
      </c>
      <c r="B3" s="329"/>
      <c r="C3" s="323"/>
      <c r="D3" s="323"/>
      <c r="E3" s="323"/>
      <c r="F3" s="323"/>
      <c r="G3" s="323"/>
      <c r="H3" s="323"/>
      <c r="I3" s="323"/>
      <c r="J3" s="323"/>
      <c r="K3" s="323"/>
      <c r="L3" s="323"/>
      <c r="M3" s="323"/>
      <c r="N3" s="323"/>
      <c r="O3" s="323"/>
      <c r="P3" s="324"/>
      <c r="S3" s="4"/>
    </row>
    <row r="4" spans="1:22" x14ac:dyDescent="0.25">
      <c r="A4" s="256" t="s">
        <v>2</v>
      </c>
      <c r="B4" s="5"/>
      <c r="C4" s="323"/>
      <c r="D4" s="323"/>
      <c r="E4" s="323"/>
      <c r="F4" s="323"/>
      <c r="G4" s="323"/>
      <c r="H4" s="323"/>
      <c r="I4" s="323"/>
      <c r="J4" s="323"/>
      <c r="K4" s="323"/>
      <c r="L4" s="323"/>
      <c r="M4" s="323"/>
      <c r="N4" s="323"/>
      <c r="O4" s="323"/>
      <c r="P4" s="324"/>
      <c r="S4" s="4"/>
    </row>
    <row r="5" spans="1:22" ht="15.75" thickBot="1" x14ac:dyDescent="0.3">
      <c r="A5" s="330" t="s">
        <v>99</v>
      </c>
      <c r="B5" s="331"/>
      <c r="C5" s="332"/>
      <c r="D5" s="332"/>
      <c r="E5" s="332"/>
      <c r="F5" s="332"/>
      <c r="G5" s="332"/>
      <c r="H5" s="332"/>
      <c r="I5" s="332"/>
      <c r="J5" s="332"/>
      <c r="K5" s="332"/>
      <c r="L5" s="332"/>
      <c r="M5" s="332"/>
      <c r="N5" s="332"/>
      <c r="O5" s="332"/>
      <c r="P5" s="333"/>
      <c r="S5" s="4"/>
    </row>
    <row r="6" spans="1:22" ht="15.75" thickBot="1" x14ac:dyDescent="0.3">
      <c r="P6" s="1"/>
      <c r="S6" s="4"/>
    </row>
    <row r="7" spans="1:22" ht="18.75" x14ac:dyDescent="0.3">
      <c r="A7" s="3">
        <v>700</v>
      </c>
      <c r="B7" s="334" t="s">
        <v>3</v>
      </c>
      <c r="C7" s="334"/>
      <c r="D7" s="334"/>
      <c r="E7" s="334"/>
      <c r="F7" s="334"/>
      <c r="G7" s="334"/>
      <c r="H7" s="335">
        <v>2018</v>
      </c>
      <c r="I7" s="336"/>
      <c r="J7" s="337"/>
      <c r="K7" s="338">
        <v>2019</v>
      </c>
      <c r="L7" s="339"/>
      <c r="M7" s="340"/>
      <c r="N7" s="335">
        <v>2020</v>
      </c>
      <c r="O7" s="337"/>
      <c r="P7" s="341" t="s">
        <v>14</v>
      </c>
      <c r="S7" s="4"/>
    </row>
    <row r="8" spans="1:22" s="2" customFormat="1" ht="45.75" customHeight="1" thickBot="1" x14ac:dyDescent="0.3">
      <c r="A8" s="15">
        <v>710</v>
      </c>
      <c r="B8" s="257" t="s">
        <v>49</v>
      </c>
      <c r="C8" s="258" t="s">
        <v>65</v>
      </c>
      <c r="D8" s="258" t="s">
        <v>11</v>
      </c>
      <c r="E8" s="258" t="s">
        <v>12</v>
      </c>
      <c r="F8" s="258" t="s">
        <v>48</v>
      </c>
      <c r="G8" s="258" t="s">
        <v>16</v>
      </c>
      <c r="H8" s="259" t="s">
        <v>51</v>
      </c>
      <c r="I8" s="258" t="s">
        <v>17</v>
      </c>
      <c r="J8" s="260" t="s">
        <v>13</v>
      </c>
      <c r="K8" s="259" t="s">
        <v>52</v>
      </c>
      <c r="L8" s="258" t="s">
        <v>17</v>
      </c>
      <c r="M8" s="260" t="s">
        <v>13</v>
      </c>
      <c r="N8" s="259" t="s">
        <v>51</v>
      </c>
      <c r="O8" s="260" t="s">
        <v>17</v>
      </c>
      <c r="P8" s="342"/>
      <c r="S8" s="343" t="s">
        <v>28</v>
      </c>
      <c r="T8" s="343"/>
      <c r="U8" s="343"/>
      <c r="V8" s="12" t="s">
        <v>26</v>
      </c>
    </row>
    <row r="9" spans="1:22" x14ac:dyDescent="0.25">
      <c r="A9" s="261"/>
      <c r="B9" s="262" t="s">
        <v>5</v>
      </c>
      <c r="C9" s="322"/>
      <c r="D9" s="34" t="s">
        <v>15</v>
      </c>
      <c r="E9" s="34" t="s">
        <v>15</v>
      </c>
      <c r="F9" s="34" t="s">
        <v>15</v>
      </c>
      <c r="G9" s="13" t="s">
        <v>15</v>
      </c>
      <c r="H9" s="33" t="s">
        <v>15</v>
      </c>
      <c r="I9" s="13" t="s">
        <v>15</v>
      </c>
      <c r="J9" s="14" t="s">
        <v>15</v>
      </c>
      <c r="K9" s="16" t="s">
        <v>15</v>
      </c>
      <c r="L9" s="13" t="s">
        <v>15</v>
      </c>
      <c r="M9" s="14" t="s">
        <v>15</v>
      </c>
      <c r="N9" s="33" t="s">
        <v>15</v>
      </c>
      <c r="O9" s="14" t="s">
        <v>15</v>
      </c>
      <c r="P9" s="161">
        <f>C9</f>
        <v>0</v>
      </c>
      <c r="S9" s="8"/>
      <c r="T9" s="9"/>
      <c r="U9" s="9"/>
      <c r="V9" s="9"/>
    </row>
    <row r="10" spans="1:22" x14ac:dyDescent="0.25">
      <c r="A10" s="5"/>
      <c r="B10" s="344" t="s">
        <v>4</v>
      </c>
      <c r="C10" s="347"/>
      <c r="D10" s="349">
        <v>2</v>
      </c>
      <c r="E10" s="263" t="s">
        <v>7</v>
      </c>
      <c r="F10" s="264"/>
      <c r="G10" s="265">
        <v>6</v>
      </c>
      <c r="H10" s="266"/>
      <c r="I10" s="134">
        <f>ROUNDUP(S10,0)</f>
        <v>0</v>
      </c>
      <c r="J10" s="135">
        <f>F10-I10</f>
        <v>0</v>
      </c>
      <c r="K10" s="267"/>
      <c r="L10" s="186">
        <f>ROUNDUP(T10,0)</f>
        <v>0</v>
      </c>
      <c r="M10" s="135">
        <f>J10-L10</f>
        <v>0</v>
      </c>
      <c r="N10" s="268"/>
      <c r="O10" s="320">
        <f>ROUNDUP(U10,0)</f>
        <v>0</v>
      </c>
      <c r="P10" s="162">
        <f>I10+L10+O10</f>
        <v>0</v>
      </c>
      <c r="S10" s="10">
        <f>(F10/G10/12)*H10</f>
        <v>0</v>
      </c>
      <c r="T10" s="9">
        <f>(F10/G10/12)*K10</f>
        <v>0</v>
      </c>
      <c r="U10" s="9">
        <f>(F10/G10/12)*N10</f>
        <v>0</v>
      </c>
      <c r="V10" s="9"/>
    </row>
    <row r="11" spans="1:22" x14ac:dyDescent="0.25">
      <c r="A11" s="5"/>
      <c r="B11" s="345"/>
      <c r="C11" s="348"/>
      <c r="D11" s="350"/>
      <c r="E11" s="269" t="s">
        <v>8</v>
      </c>
      <c r="F11" s="270"/>
      <c r="G11" s="271">
        <v>6</v>
      </c>
      <c r="H11" s="272"/>
      <c r="I11" s="144">
        <f>ROUNDUP(S11,0)</f>
        <v>0</v>
      </c>
      <c r="J11" s="139">
        <f>$F11-$I11</f>
        <v>0</v>
      </c>
      <c r="K11" s="272"/>
      <c r="L11" s="144">
        <f>ROUNDUP(T11,0)</f>
        <v>0</v>
      </c>
      <c r="M11" s="139">
        <f>J11-L11</f>
        <v>0</v>
      </c>
      <c r="N11" s="273"/>
      <c r="O11" s="147">
        <f>ROUNDUP($U11,0)</f>
        <v>0</v>
      </c>
      <c r="P11" s="162">
        <f>$I11+$L11+$O11</f>
        <v>0</v>
      </c>
      <c r="S11" s="8">
        <v>0</v>
      </c>
      <c r="T11" s="9">
        <f>(2*J11)/(7-1)</f>
        <v>0</v>
      </c>
      <c r="U11" s="11">
        <f>(((2*M11)/(7-2))/12)*N11</f>
        <v>0</v>
      </c>
      <c r="V11" s="9"/>
    </row>
    <row r="12" spans="1:22" x14ac:dyDescent="0.25">
      <c r="A12" s="5"/>
      <c r="B12" s="345"/>
      <c r="C12" s="274"/>
      <c r="D12" s="275">
        <v>4</v>
      </c>
      <c r="E12" s="276" t="s">
        <v>15</v>
      </c>
      <c r="F12" s="270"/>
      <c r="G12" s="271">
        <v>12</v>
      </c>
      <c r="H12" s="272"/>
      <c r="I12" s="144">
        <f>ROUNDUP(S12,0)</f>
        <v>0</v>
      </c>
      <c r="J12" s="139">
        <f t="shared" ref="J12:J20" si="0">$F12-$I12</f>
        <v>0</v>
      </c>
      <c r="K12" s="272"/>
      <c r="L12" s="144">
        <f>ROUNDUP(T12,0)</f>
        <v>0</v>
      </c>
      <c r="M12" s="139">
        <f t="shared" ref="M12:M20" si="1">J12-L12</f>
        <v>0</v>
      </c>
      <c r="N12" s="273"/>
      <c r="O12" s="147">
        <f t="shared" ref="O12:O20" si="2">ROUNDUP($U12,0)</f>
        <v>0</v>
      </c>
      <c r="P12" s="162">
        <f t="shared" ref="P12:P20" si="3">$I12+$L12+$O12</f>
        <v>0</v>
      </c>
      <c r="S12" s="8">
        <v>0</v>
      </c>
      <c r="T12" s="9">
        <f>($F12/$G12/12)*$K12</f>
        <v>0</v>
      </c>
      <c r="U12" s="9">
        <f>(F12/$G12/12)*$N12</f>
        <v>0</v>
      </c>
      <c r="V12" s="9"/>
    </row>
    <row r="13" spans="1:22" x14ac:dyDescent="0.25">
      <c r="A13" s="5"/>
      <c r="B13" s="345"/>
      <c r="C13" s="274"/>
      <c r="D13" s="275">
        <v>5</v>
      </c>
      <c r="E13" s="276" t="s">
        <v>15</v>
      </c>
      <c r="F13" s="270"/>
      <c r="G13" s="271">
        <v>20</v>
      </c>
      <c r="H13" s="272"/>
      <c r="I13" s="144">
        <f>ROUNDUP(S13,0)</f>
        <v>0</v>
      </c>
      <c r="J13" s="139">
        <f t="shared" si="0"/>
        <v>0</v>
      </c>
      <c r="K13" s="272"/>
      <c r="L13" s="144">
        <f>ROUNDUP(T13,0)</f>
        <v>0</v>
      </c>
      <c r="M13" s="139">
        <f t="shared" si="1"/>
        <v>0</v>
      </c>
      <c r="N13" s="273"/>
      <c r="O13" s="147">
        <f t="shared" si="2"/>
        <v>0</v>
      </c>
      <c r="P13" s="162">
        <f t="shared" si="3"/>
        <v>0</v>
      </c>
      <c r="S13" s="8">
        <v>0</v>
      </c>
      <c r="T13" s="9">
        <f t="shared" ref="T13:T16" si="4">($F13/$G13/12)*$K13</f>
        <v>0</v>
      </c>
      <c r="U13" s="9">
        <f>(F13/$G13/12)*$N13</f>
        <v>0</v>
      </c>
      <c r="V13" s="9"/>
    </row>
    <row r="14" spans="1:22" x14ac:dyDescent="0.25">
      <c r="A14" s="5"/>
      <c r="B14" s="346"/>
      <c r="C14" s="277"/>
      <c r="D14" s="275">
        <v>6</v>
      </c>
      <c r="E14" s="276" t="s">
        <v>15</v>
      </c>
      <c r="F14" s="278"/>
      <c r="G14" s="271">
        <v>40</v>
      </c>
      <c r="H14" s="279"/>
      <c r="I14" s="144">
        <f>ROUNDUP(S14,0)</f>
        <v>0</v>
      </c>
      <c r="J14" s="139">
        <f t="shared" si="0"/>
        <v>0</v>
      </c>
      <c r="K14" s="279"/>
      <c r="L14" s="144">
        <f>ROUNDUP(T14,0)</f>
        <v>0</v>
      </c>
      <c r="M14" s="139">
        <f t="shared" si="1"/>
        <v>0</v>
      </c>
      <c r="N14" s="280"/>
      <c r="O14" s="147">
        <f t="shared" si="2"/>
        <v>0</v>
      </c>
      <c r="P14" s="162">
        <f t="shared" si="3"/>
        <v>0</v>
      </c>
      <c r="S14" s="8">
        <v>0</v>
      </c>
      <c r="T14" s="9">
        <f t="shared" si="4"/>
        <v>0</v>
      </c>
      <c r="U14" s="9">
        <f>(F14/$G14/12)*$N14</f>
        <v>0</v>
      </c>
      <c r="V14" s="9"/>
    </row>
    <row r="15" spans="1:22" x14ac:dyDescent="0.25">
      <c r="A15" s="5"/>
      <c r="B15" s="344" t="s">
        <v>6</v>
      </c>
      <c r="C15" s="281"/>
      <c r="D15" s="282">
        <v>1</v>
      </c>
      <c r="E15" s="283" t="s">
        <v>15</v>
      </c>
      <c r="F15" s="264"/>
      <c r="G15" s="265">
        <v>4</v>
      </c>
      <c r="H15" s="266"/>
      <c r="I15" s="186">
        <f t="shared" ref="I15:I20" si="5">ROUNDUP(S15,0)</f>
        <v>0</v>
      </c>
      <c r="J15" s="135">
        <f t="shared" si="0"/>
        <v>0</v>
      </c>
      <c r="K15" s="266"/>
      <c r="L15" s="186">
        <f t="shared" ref="L15:L20" si="6">ROUNDUP(T15,0)</f>
        <v>0</v>
      </c>
      <c r="M15" s="135">
        <f t="shared" si="1"/>
        <v>0</v>
      </c>
      <c r="N15" s="266"/>
      <c r="O15" s="320">
        <f t="shared" si="2"/>
        <v>0</v>
      </c>
      <c r="P15" s="162">
        <f t="shared" si="3"/>
        <v>0</v>
      </c>
      <c r="S15" s="8">
        <v>0</v>
      </c>
      <c r="T15" s="9">
        <f t="shared" si="4"/>
        <v>0</v>
      </c>
      <c r="U15" s="9">
        <f t="shared" ref="U15" si="7">($M15/$G15/12)*$N15</f>
        <v>0</v>
      </c>
      <c r="V15" s="9"/>
    </row>
    <row r="16" spans="1:22" x14ac:dyDescent="0.25">
      <c r="A16" s="5"/>
      <c r="B16" s="345"/>
      <c r="C16" s="274"/>
      <c r="D16" s="351">
        <v>2</v>
      </c>
      <c r="E16" s="284" t="s">
        <v>7</v>
      </c>
      <c r="F16" s="270"/>
      <c r="G16" s="271">
        <v>6</v>
      </c>
      <c r="H16" s="272"/>
      <c r="I16" s="144">
        <f t="shared" si="5"/>
        <v>0</v>
      </c>
      <c r="J16" s="139">
        <f t="shared" si="0"/>
        <v>0</v>
      </c>
      <c r="K16" s="272"/>
      <c r="L16" s="144">
        <f t="shared" si="6"/>
        <v>0</v>
      </c>
      <c r="M16" s="139">
        <f t="shared" si="1"/>
        <v>0</v>
      </c>
      <c r="N16" s="273"/>
      <c r="O16" s="147">
        <f t="shared" si="2"/>
        <v>0</v>
      </c>
      <c r="P16" s="162">
        <f t="shared" si="3"/>
        <v>0</v>
      </c>
      <c r="S16" s="8">
        <v>0</v>
      </c>
      <c r="T16" s="9">
        <f t="shared" si="4"/>
        <v>0</v>
      </c>
      <c r="U16" s="9">
        <f>(F16/$G16/12)*$N16</f>
        <v>0</v>
      </c>
      <c r="V16" s="9"/>
    </row>
    <row r="17" spans="1:22" x14ac:dyDescent="0.25">
      <c r="A17" s="5"/>
      <c r="B17" s="345"/>
      <c r="C17" s="274"/>
      <c r="D17" s="350"/>
      <c r="E17" s="285" t="s">
        <v>8</v>
      </c>
      <c r="F17" s="270"/>
      <c r="G17" s="271">
        <v>6</v>
      </c>
      <c r="H17" s="272"/>
      <c r="I17" s="144">
        <f t="shared" si="5"/>
        <v>0</v>
      </c>
      <c r="J17" s="139">
        <f t="shared" si="0"/>
        <v>0</v>
      </c>
      <c r="K17" s="272"/>
      <c r="L17" s="144">
        <f t="shared" si="6"/>
        <v>0</v>
      </c>
      <c r="M17" s="139">
        <f t="shared" si="1"/>
        <v>0</v>
      </c>
      <c r="N17" s="272"/>
      <c r="O17" s="147">
        <f t="shared" si="2"/>
        <v>0</v>
      </c>
      <c r="P17" s="162">
        <f t="shared" si="3"/>
        <v>0</v>
      </c>
      <c r="S17" s="8">
        <v>0</v>
      </c>
      <c r="T17" s="9">
        <f>(2*J17)/(7-1)</f>
        <v>0</v>
      </c>
      <c r="U17" s="9">
        <f>(((2*M17)/(7-2))/12)*N17</f>
        <v>0</v>
      </c>
      <c r="V17" s="9"/>
    </row>
    <row r="18" spans="1:22" x14ac:dyDescent="0.25">
      <c r="A18" s="5"/>
      <c r="B18" s="345"/>
      <c r="C18" s="274"/>
      <c r="D18" s="351">
        <v>3</v>
      </c>
      <c r="E18" s="284" t="s">
        <v>7</v>
      </c>
      <c r="F18" s="270"/>
      <c r="G18" s="271">
        <v>8</v>
      </c>
      <c r="H18" s="272"/>
      <c r="I18" s="144">
        <f t="shared" si="5"/>
        <v>0</v>
      </c>
      <c r="J18" s="139">
        <f t="shared" si="0"/>
        <v>0</v>
      </c>
      <c r="K18" s="272"/>
      <c r="L18" s="144">
        <f t="shared" si="6"/>
        <v>0</v>
      </c>
      <c r="M18" s="139">
        <f t="shared" si="1"/>
        <v>0</v>
      </c>
      <c r="N18" s="272"/>
      <c r="O18" s="147">
        <f t="shared" si="2"/>
        <v>0</v>
      </c>
      <c r="P18" s="162">
        <f t="shared" si="3"/>
        <v>0</v>
      </c>
      <c r="S18" s="8">
        <v>0</v>
      </c>
      <c r="T18" s="9">
        <f>(F18/G18/12)*K18</f>
        <v>0</v>
      </c>
      <c r="U18" s="9">
        <f>(F18/G18/12)*N18</f>
        <v>0</v>
      </c>
      <c r="V18" s="9"/>
    </row>
    <row r="19" spans="1:22" x14ac:dyDescent="0.25">
      <c r="A19" s="5"/>
      <c r="B19" s="345"/>
      <c r="C19" s="274"/>
      <c r="D19" s="350"/>
      <c r="E19" s="285" t="s">
        <v>8</v>
      </c>
      <c r="F19" s="270"/>
      <c r="G19" s="271">
        <v>8</v>
      </c>
      <c r="H19" s="272"/>
      <c r="I19" s="144">
        <f t="shared" si="5"/>
        <v>0</v>
      </c>
      <c r="J19" s="139">
        <f t="shared" si="0"/>
        <v>0</v>
      </c>
      <c r="K19" s="272"/>
      <c r="L19" s="144">
        <f t="shared" si="6"/>
        <v>0</v>
      </c>
      <c r="M19" s="139">
        <f t="shared" si="1"/>
        <v>0</v>
      </c>
      <c r="N19" s="272"/>
      <c r="O19" s="147">
        <f t="shared" si="2"/>
        <v>0</v>
      </c>
      <c r="P19" s="162">
        <f t="shared" si="3"/>
        <v>0</v>
      </c>
      <c r="S19" s="8">
        <v>0</v>
      </c>
      <c r="T19" s="9">
        <f>(2*J19)/(9-1)</f>
        <v>0</v>
      </c>
      <c r="U19" s="9">
        <f>(((2*M19)/(9-2))/12)*N19</f>
        <v>0</v>
      </c>
      <c r="V19" s="9"/>
    </row>
    <row r="20" spans="1:22" x14ac:dyDescent="0.25">
      <c r="A20" s="5"/>
      <c r="B20" s="345"/>
      <c r="C20" s="277"/>
      <c r="D20" s="275">
        <v>4</v>
      </c>
      <c r="E20" s="276" t="s">
        <v>15</v>
      </c>
      <c r="F20" s="286"/>
      <c r="G20" s="271">
        <v>12</v>
      </c>
      <c r="H20" s="287"/>
      <c r="I20" s="144">
        <f t="shared" si="5"/>
        <v>0</v>
      </c>
      <c r="J20" s="139">
        <f t="shared" si="0"/>
        <v>0</v>
      </c>
      <c r="K20" s="287"/>
      <c r="L20" s="144">
        <f t="shared" si="6"/>
        <v>0</v>
      </c>
      <c r="M20" s="139">
        <f t="shared" si="1"/>
        <v>0</v>
      </c>
      <c r="N20" s="287"/>
      <c r="O20" s="147">
        <f t="shared" si="2"/>
        <v>0</v>
      </c>
      <c r="P20" s="162">
        <f t="shared" si="3"/>
        <v>0</v>
      </c>
      <c r="S20" s="8">
        <v>0</v>
      </c>
      <c r="T20" s="9">
        <f>(F20/G20/12)*K20</f>
        <v>0</v>
      </c>
      <c r="U20" s="9">
        <f>(F20/G20/12)*N20</f>
        <v>0</v>
      </c>
      <c r="V20" s="9"/>
    </row>
    <row r="21" spans="1:22" ht="45.75" customHeight="1" x14ac:dyDescent="0.25">
      <c r="A21" s="5"/>
      <c r="B21" s="288" t="s">
        <v>56</v>
      </c>
      <c r="C21" s="289"/>
      <c r="D21" s="290"/>
      <c r="E21" s="290"/>
      <c r="F21" s="290"/>
      <c r="G21" s="290"/>
      <c r="H21" s="291"/>
      <c r="I21" s="292"/>
      <c r="J21" s="293"/>
      <c r="K21" s="290"/>
      <c r="L21" s="292"/>
      <c r="M21" s="293"/>
      <c r="N21" s="290"/>
      <c r="O21" s="294"/>
      <c r="P21" s="295"/>
      <c r="Q21" s="5"/>
      <c r="S21" s="8"/>
      <c r="T21" s="9"/>
      <c r="U21" s="9"/>
      <c r="V21" s="9"/>
    </row>
    <row r="22" spans="1:22" x14ac:dyDescent="0.25">
      <c r="A22" s="5"/>
      <c r="B22" s="352" t="s">
        <v>18</v>
      </c>
      <c r="C22" s="296"/>
      <c r="D22" s="297" t="s">
        <v>15</v>
      </c>
      <c r="E22" s="298" t="s">
        <v>7</v>
      </c>
      <c r="F22" s="264"/>
      <c r="G22" s="299"/>
      <c r="H22" s="266"/>
      <c r="I22" s="171">
        <f>IFERROR(ROUNDUP($S22,0),0)</f>
        <v>0</v>
      </c>
      <c r="J22" s="172">
        <f>$F22-$I22</f>
        <v>0</v>
      </c>
      <c r="K22" s="266"/>
      <c r="L22" s="171">
        <f>IFERROR(ROUNDUP($T22,0),0)</f>
        <v>0</v>
      </c>
      <c r="M22" s="172">
        <f>$J22-$L22</f>
        <v>0</v>
      </c>
      <c r="N22" s="266"/>
      <c r="O22" s="173">
        <f>IFERROR(ROUNDUP($U22,0),0)</f>
        <v>0</v>
      </c>
      <c r="P22" s="162">
        <f xml:space="preserve"> $I22+ $L22+ $O22</f>
        <v>0</v>
      </c>
      <c r="Q22" s="6"/>
      <c r="S22" s="8" t="e">
        <v>#DIV/0!</v>
      </c>
      <c r="T22" s="9" t="e">
        <f>($F22/$G22/12)*$K22</f>
        <v>#DIV/0!</v>
      </c>
      <c r="U22" s="9" t="e">
        <f>(F22/$G22/12)*$N22</f>
        <v>#DIV/0!</v>
      </c>
      <c r="V22" s="9"/>
    </row>
    <row r="23" spans="1:22" x14ac:dyDescent="0.25">
      <c r="A23" s="5"/>
      <c r="B23" s="353"/>
      <c r="C23" s="274"/>
      <c r="D23" s="297" t="s">
        <v>15</v>
      </c>
      <c r="E23" s="300" t="s">
        <v>8</v>
      </c>
      <c r="F23" s="270"/>
      <c r="G23" s="301"/>
      <c r="H23" s="272"/>
      <c r="I23" s="171">
        <f>IFERROR(ROUNDUP($S23,0),0)</f>
        <v>0</v>
      </c>
      <c r="J23" s="172">
        <f t="shared" ref="J23:J29" si="8">$F23-$I23</f>
        <v>0</v>
      </c>
      <c r="K23" s="272"/>
      <c r="L23" s="171">
        <f t="shared" ref="L23:L29" si="9">IFERROR(ROUNDUP($T23,0),0)</f>
        <v>0</v>
      </c>
      <c r="M23" s="172">
        <f t="shared" ref="M23:M29" si="10">$J23-$L23</f>
        <v>0</v>
      </c>
      <c r="N23" s="272"/>
      <c r="O23" s="173">
        <f t="shared" ref="O23:O29" si="11">ROUNDUP($U23,0)</f>
        <v>0</v>
      </c>
      <c r="P23" s="162">
        <f t="shared" ref="P23:P27" si="12" xml:space="preserve"> $I23+ $L23+ $O23</f>
        <v>0</v>
      </c>
      <c r="Q23" s="6"/>
      <c r="S23" s="8" t="e">
        <v>#DIV/0!</v>
      </c>
      <c r="T23" s="9" t="e">
        <f>(2*J22)/(V23-1)</f>
        <v>#DIV/0!</v>
      </c>
      <c r="U23" s="9">
        <f>(((2*M23)/(V23-2))/12)*N23</f>
        <v>0</v>
      </c>
      <c r="V23" s="9">
        <f>G23+1</f>
        <v>1</v>
      </c>
    </row>
    <row r="24" spans="1:22" x14ac:dyDescent="0.25">
      <c r="A24" s="5"/>
      <c r="B24" s="352" t="s">
        <v>19</v>
      </c>
      <c r="C24" s="274"/>
      <c r="D24" s="297" t="s">
        <v>15</v>
      </c>
      <c r="E24" s="298" t="s">
        <v>7</v>
      </c>
      <c r="F24" s="270"/>
      <c r="G24" s="301"/>
      <c r="H24" s="272"/>
      <c r="I24" s="171">
        <f t="shared" ref="I24:I29" si="13">IFERROR(ROUNDUP($S24,0),0)</f>
        <v>0</v>
      </c>
      <c r="J24" s="172">
        <f t="shared" si="8"/>
        <v>0</v>
      </c>
      <c r="K24" s="272"/>
      <c r="L24" s="171">
        <f t="shared" si="9"/>
        <v>0</v>
      </c>
      <c r="M24" s="172">
        <f t="shared" si="10"/>
        <v>0</v>
      </c>
      <c r="N24" s="272"/>
      <c r="O24" s="173">
        <f>IFERROR(ROUNDUP($U24,0),0)</f>
        <v>0</v>
      </c>
      <c r="P24" s="162">
        <f t="shared" si="12"/>
        <v>0</v>
      </c>
      <c r="Q24" s="6"/>
      <c r="S24" s="8" t="e">
        <v>#DIV/0!</v>
      </c>
      <c r="T24" s="9" t="e">
        <f t="shared" ref="T24:T26" si="14">($F24/$G24/12)*$K24</f>
        <v>#DIV/0!</v>
      </c>
      <c r="U24" s="9" t="e">
        <f>(F24/$G24/12)*$N24</f>
        <v>#DIV/0!</v>
      </c>
      <c r="V24" s="9"/>
    </row>
    <row r="25" spans="1:22" x14ac:dyDescent="0.25">
      <c r="A25" s="5"/>
      <c r="B25" s="353"/>
      <c r="C25" s="274"/>
      <c r="D25" s="297" t="s">
        <v>15</v>
      </c>
      <c r="E25" s="300" t="s">
        <v>8</v>
      </c>
      <c r="F25" s="270"/>
      <c r="G25" s="301"/>
      <c r="H25" s="272"/>
      <c r="I25" s="171">
        <f t="shared" si="13"/>
        <v>0</v>
      </c>
      <c r="J25" s="172">
        <f t="shared" si="8"/>
        <v>0</v>
      </c>
      <c r="K25" s="272"/>
      <c r="L25" s="171">
        <f t="shared" si="9"/>
        <v>0</v>
      </c>
      <c r="M25" s="172">
        <f t="shared" si="10"/>
        <v>0</v>
      </c>
      <c r="N25" s="272"/>
      <c r="O25" s="173">
        <f t="shared" si="11"/>
        <v>0</v>
      </c>
      <c r="P25" s="162">
        <f t="shared" si="12"/>
        <v>0</v>
      </c>
      <c r="Q25" s="6"/>
      <c r="S25" s="8" t="e">
        <v>#DIV/0!</v>
      </c>
      <c r="T25" s="9" t="e">
        <f>(2*J25)/(V25-1)</f>
        <v>#DIV/0!</v>
      </c>
      <c r="U25" s="9">
        <f>(((2*M25)/(V25-2))/12)*N25</f>
        <v>0</v>
      </c>
      <c r="V25" s="9">
        <f>G25+1</f>
        <v>1</v>
      </c>
    </row>
    <row r="26" spans="1:22" x14ac:dyDescent="0.25">
      <c r="A26" s="5"/>
      <c r="B26" s="345" t="s">
        <v>100</v>
      </c>
      <c r="C26" s="274"/>
      <c r="D26" s="297" t="s">
        <v>15</v>
      </c>
      <c r="E26" s="298" t="s">
        <v>7</v>
      </c>
      <c r="F26" s="270"/>
      <c r="G26" s="301"/>
      <c r="H26" s="272"/>
      <c r="I26" s="171">
        <f t="shared" si="13"/>
        <v>0</v>
      </c>
      <c r="J26" s="172">
        <f t="shared" si="8"/>
        <v>0</v>
      </c>
      <c r="K26" s="272"/>
      <c r="L26" s="171">
        <f t="shared" si="9"/>
        <v>0</v>
      </c>
      <c r="M26" s="172">
        <f t="shared" si="10"/>
        <v>0</v>
      </c>
      <c r="N26" s="272"/>
      <c r="O26" s="173">
        <f>IFERROR(ROUNDUP($U26,0),0)</f>
        <v>0</v>
      </c>
      <c r="P26" s="162">
        <f t="shared" si="12"/>
        <v>0</v>
      </c>
      <c r="S26" s="8" t="e">
        <v>#DIV/0!</v>
      </c>
      <c r="T26" s="9" t="e">
        <f t="shared" si="14"/>
        <v>#DIV/0!</v>
      </c>
      <c r="U26" s="9" t="e">
        <f>(F26/$G26/12)*$N26</f>
        <v>#DIV/0!</v>
      </c>
      <c r="V26" s="9"/>
    </row>
    <row r="27" spans="1:22" x14ac:dyDescent="0.25">
      <c r="A27" s="5"/>
      <c r="B27" s="345"/>
      <c r="C27" s="274"/>
      <c r="D27" s="297" t="s">
        <v>15</v>
      </c>
      <c r="E27" s="300" t="s">
        <v>8</v>
      </c>
      <c r="F27" s="270"/>
      <c r="G27" s="301"/>
      <c r="H27" s="272"/>
      <c r="I27" s="171">
        <f t="shared" si="13"/>
        <v>0</v>
      </c>
      <c r="J27" s="172">
        <f t="shared" si="8"/>
        <v>0</v>
      </c>
      <c r="K27" s="272"/>
      <c r="L27" s="171">
        <f t="shared" si="9"/>
        <v>0</v>
      </c>
      <c r="M27" s="172">
        <f t="shared" si="10"/>
        <v>0</v>
      </c>
      <c r="N27" s="272"/>
      <c r="O27" s="173">
        <f t="shared" si="11"/>
        <v>0</v>
      </c>
      <c r="P27" s="162">
        <f t="shared" si="12"/>
        <v>0</v>
      </c>
      <c r="Q27" s="6"/>
      <c r="S27" s="8" t="e">
        <v>#DIV/0!</v>
      </c>
      <c r="T27" s="9" t="e">
        <f>(2*J27)/(V27-1)</f>
        <v>#DIV/0!</v>
      </c>
      <c r="U27" s="9">
        <f>(((2*M27)/(V27-2))/12)*N27</f>
        <v>0</v>
      </c>
      <c r="V27" s="9">
        <f>G27+1</f>
        <v>1</v>
      </c>
    </row>
    <row r="28" spans="1:22" x14ac:dyDescent="0.25">
      <c r="A28" s="5"/>
      <c r="B28" s="352" t="s">
        <v>55</v>
      </c>
      <c r="C28" s="274"/>
      <c r="D28" s="302" t="s">
        <v>15</v>
      </c>
      <c r="E28" s="298" t="s">
        <v>7</v>
      </c>
      <c r="F28" s="270"/>
      <c r="G28" s="301"/>
      <c r="H28" s="272"/>
      <c r="I28" s="171">
        <f t="shared" si="13"/>
        <v>0</v>
      </c>
      <c r="J28" s="172">
        <f t="shared" si="8"/>
        <v>0</v>
      </c>
      <c r="K28" s="272"/>
      <c r="L28" s="171">
        <f t="shared" si="9"/>
        <v>0</v>
      </c>
      <c r="M28" s="172">
        <f t="shared" si="10"/>
        <v>0</v>
      </c>
      <c r="N28" s="272"/>
      <c r="O28" s="173">
        <f>IFERROR(ROUNDUP($U28,0),0)</f>
        <v>0</v>
      </c>
      <c r="P28" s="175">
        <f>I28+L28+O28</f>
        <v>0</v>
      </c>
      <c r="Q28" s="6"/>
      <c r="S28" s="8" t="e">
        <v>#DIV/0!</v>
      </c>
      <c r="T28" s="9" t="e">
        <f>(F28/G28/12)*K28</f>
        <v>#DIV/0!</v>
      </c>
      <c r="U28" s="9" t="e">
        <f>(F28/G28/12)*N28</f>
        <v>#DIV/0!</v>
      </c>
      <c r="V28" s="9"/>
    </row>
    <row r="29" spans="1:22" ht="15.75" thickBot="1" x14ac:dyDescent="0.3">
      <c r="A29" s="5"/>
      <c r="B29" s="354"/>
      <c r="C29" s="277"/>
      <c r="D29" s="297" t="s">
        <v>15</v>
      </c>
      <c r="E29" s="300" t="s">
        <v>8</v>
      </c>
      <c r="F29" s="286"/>
      <c r="G29" s="303"/>
      <c r="H29" s="304"/>
      <c r="I29" s="171">
        <f t="shared" si="13"/>
        <v>0</v>
      </c>
      <c r="J29" s="319">
        <f t="shared" si="8"/>
        <v>0</v>
      </c>
      <c r="K29" s="287"/>
      <c r="L29" s="171">
        <f t="shared" si="9"/>
        <v>0</v>
      </c>
      <c r="M29" s="172">
        <f t="shared" si="10"/>
        <v>0</v>
      </c>
      <c r="N29" s="305"/>
      <c r="O29" s="321">
        <f t="shared" si="11"/>
        <v>0</v>
      </c>
      <c r="P29" s="177">
        <f>J29+M29+O29</f>
        <v>0</v>
      </c>
      <c r="Q29" s="6"/>
      <c r="S29" s="8" t="e">
        <v>#DIV/0!</v>
      </c>
      <c r="T29" s="9" t="e">
        <f>(2*J29)/(V29-1)</f>
        <v>#DIV/0!</v>
      </c>
      <c r="U29" s="9">
        <f>(((2*M29)/(V29-2))/12)*N29</f>
        <v>0</v>
      </c>
      <c r="V29" s="9">
        <f>G29+1</f>
        <v>1</v>
      </c>
    </row>
    <row r="30" spans="1:22" ht="18.75" x14ac:dyDescent="0.3">
      <c r="A30" s="306">
        <v>600</v>
      </c>
      <c r="B30" s="355" t="s">
        <v>60</v>
      </c>
      <c r="C30" s="355"/>
      <c r="D30" s="355"/>
      <c r="E30" s="355"/>
      <c r="F30" s="355"/>
      <c r="G30" s="356"/>
      <c r="H30" s="366">
        <v>2018</v>
      </c>
      <c r="I30" s="367"/>
      <c r="J30" s="368"/>
      <c r="K30" s="335">
        <v>2019</v>
      </c>
      <c r="L30" s="336"/>
      <c r="M30" s="337"/>
      <c r="N30" s="357">
        <v>2020</v>
      </c>
      <c r="O30" s="337"/>
      <c r="P30" s="307"/>
      <c r="S30" s="4"/>
    </row>
    <row r="31" spans="1:22" ht="15.75" thickBot="1" x14ac:dyDescent="0.3">
      <c r="A31" s="308"/>
      <c r="B31" s="309"/>
      <c r="C31" s="358" t="s">
        <v>10</v>
      </c>
      <c r="D31" s="358"/>
      <c r="E31" s="358"/>
      <c r="F31" s="358"/>
      <c r="G31" s="359"/>
      <c r="H31" s="360" t="s">
        <v>27</v>
      </c>
      <c r="I31" s="361"/>
      <c r="J31" s="362"/>
      <c r="K31" s="363" t="s">
        <v>27</v>
      </c>
      <c r="L31" s="364"/>
      <c r="M31" s="365"/>
      <c r="N31" s="363" t="s">
        <v>27</v>
      </c>
      <c r="O31" s="365"/>
      <c r="P31" s="310"/>
      <c r="S31" s="4"/>
    </row>
    <row r="32" spans="1:22" x14ac:dyDescent="0.25">
      <c r="A32" s="375">
        <v>610</v>
      </c>
      <c r="B32" s="377" t="s">
        <v>30</v>
      </c>
      <c r="C32" s="29" t="s">
        <v>66</v>
      </c>
      <c r="D32" s="379"/>
      <c r="E32" s="379"/>
      <c r="F32" s="379"/>
      <c r="G32" s="380"/>
      <c r="H32" s="383"/>
      <c r="I32" s="384"/>
      <c r="J32" s="385"/>
      <c r="K32" s="383"/>
      <c r="L32" s="384"/>
      <c r="M32" s="385"/>
      <c r="N32" s="383"/>
      <c r="O32" s="385"/>
      <c r="P32" s="389">
        <f>$H32+$K32+$N32</f>
        <v>0</v>
      </c>
      <c r="S32" s="4"/>
    </row>
    <row r="33" spans="1:19" x14ac:dyDescent="0.25">
      <c r="A33" s="376"/>
      <c r="B33" s="378"/>
      <c r="C33" s="311"/>
      <c r="D33" s="381"/>
      <c r="E33" s="381"/>
      <c r="F33" s="381"/>
      <c r="G33" s="382"/>
      <c r="H33" s="386"/>
      <c r="I33" s="387"/>
      <c r="J33" s="388"/>
      <c r="K33" s="386"/>
      <c r="L33" s="387"/>
      <c r="M33" s="388"/>
      <c r="N33" s="386"/>
      <c r="O33" s="388"/>
      <c r="P33" s="389"/>
      <c r="S33" s="4"/>
    </row>
    <row r="34" spans="1:19" x14ac:dyDescent="0.25">
      <c r="A34" s="312">
        <v>620</v>
      </c>
      <c r="B34" s="313" t="s">
        <v>31</v>
      </c>
      <c r="C34" s="390"/>
      <c r="D34" s="373"/>
      <c r="E34" s="373"/>
      <c r="F34" s="373"/>
      <c r="G34" s="374"/>
      <c r="H34" s="372"/>
      <c r="I34" s="373"/>
      <c r="J34" s="374"/>
      <c r="K34" s="372"/>
      <c r="L34" s="373"/>
      <c r="M34" s="374"/>
      <c r="N34" s="372"/>
      <c r="O34" s="374"/>
      <c r="P34" s="183">
        <f>$H34+$K34+$N34</f>
        <v>0</v>
      </c>
      <c r="S34" s="4"/>
    </row>
    <row r="35" spans="1:19" x14ac:dyDescent="0.25">
      <c r="A35" s="314">
        <v>631</v>
      </c>
      <c r="B35" s="5" t="s">
        <v>20</v>
      </c>
      <c r="C35" s="369"/>
      <c r="D35" s="370"/>
      <c r="E35" s="370"/>
      <c r="F35" s="370"/>
      <c r="G35" s="371"/>
      <c r="H35" s="372"/>
      <c r="I35" s="373"/>
      <c r="J35" s="374"/>
      <c r="K35" s="372"/>
      <c r="L35" s="373"/>
      <c r="M35" s="374"/>
      <c r="N35" s="372"/>
      <c r="O35" s="374"/>
      <c r="P35" s="183">
        <f t="shared" ref="P35:P43" si="15">$H35+$K35+$N35</f>
        <v>0</v>
      </c>
      <c r="S35" s="4"/>
    </row>
    <row r="36" spans="1:19" x14ac:dyDescent="0.25">
      <c r="A36" s="314">
        <v>632</v>
      </c>
      <c r="B36" s="5" t="s">
        <v>24</v>
      </c>
      <c r="C36" s="369"/>
      <c r="D36" s="370"/>
      <c r="E36" s="370"/>
      <c r="F36" s="370"/>
      <c r="G36" s="371"/>
      <c r="H36" s="372"/>
      <c r="I36" s="373"/>
      <c r="J36" s="374"/>
      <c r="K36" s="372"/>
      <c r="L36" s="373"/>
      <c r="M36" s="374"/>
      <c r="N36" s="372"/>
      <c r="O36" s="374"/>
      <c r="P36" s="183">
        <f t="shared" si="15"/>
        <v>0</v>
      </c>
      <c r="S36" s="4"/>
    </row>
    <row r="37" spans="1:19" x14ac:dyDescent="0.25">
      <c r="A37" s="314">
        <v>633</v>
      </c>
      <c r="B37" s="5" t="s">
        <v>21</v>
      </c>
      <c r="C37" s="369"/>
      <c r="D37" s="370"/>
      <c r="E37" s="370"/>
      <c r="F37" s="370"/>
      <c r="G37" s="371"/>
      <c r="H37" s="372"/>
      <c r="I37" s="373"/>
      <c r="J37" s="374"/>
      <c r="K37" s="372"/>
      <c r="L37" s="373"/>
      <c r="M37" s="374"/>
      <c r="N37" s="372"/>
      <c r="O37" s="374"/>
      <c r="P37" s="183">
        <f t="shared" si="15"/>
        <v>0</v>
      </c>
      <c r="S37" s="4"/>
    </row>
    <row r="38" spans="1:19" x14ac:dyDescent="0.25">
      <c r="A38" s="314">
        <v>634</v>
      </c>
      <c r="B38" s="5" t="s">
        <v>22</v>
      </c>
      <c r="C38" s="369"/>
      <c r="D38" s="370"/>
      <c r="E38" s="370"/>
      <c r="F38" s="370"/>
      <c r="G38" s="371"/>
      <c r="H38" s="372"/>
      <c r="I38" s="373"/>
      <c r="J38" s="374"/>
      <c r="K38" s="372"/>
      <c r="L38" s="373"/>
      <c r="M38" s="374"/>
      <c r="N38" s="372"/>
      <c r="O38" s="374"/>
      <c r="P38" s="183">
        <f t="shared" si="15"/>
        <v>0</v>
      </c>
      <c r="S38" s="4"/>
    </row>
    <row r="39" spans="1:19" x14ac:dyDescent="0.25">
      <c r="A39" s="314">
        <v>635</v>
      </c>
      <c r="B39" s="5" t="s">
        <v>101</v>
      </c>
      <c r="C39" s="369"/>
      <c r="D39" s="370"/>
      <c r="E39" s="370"/>
      <c r="F39" s="370"/>
      <c r="G39" s="371"/>
      <c r="H39" s="372"/>
      <c r="I39" s="373"/>
      <c r="J39" s="374"/>
      <c r="K39" s="372"/>
      <c r="L39" s="373"/>
      <c r="M39" s="374"/>
      <c r="N39" s="372"/>
      <c r="O39" s="374"/>
      <c r="P39" s="183">
        <f t="shared" si="15"/>
        <v>0</v>
      </c>
      <c r="S39" s="4"/>
    </row>
    <row r="40" spans="1:19" x14ac:dyDescent="0.25">
      <c r="A40" s="314">
        <v>636</v>
      </c>
      <c r="B40" s="5" t="s">
        <v>23</v>
      </c>
      <c r="C40" s="369"/>
      <c r="D40" s="370"/>
      <c r="E40" s="370"/>
      <c r="F40" s="370"/>
      <c r="G40" s="371"/>
      <c r="H40" s="372"/>
      <c r="I40" s="373"/>
      <c r="J40" s="374"/>
      <c r="K40" s="372"/>
      <c r="L40" s="373"/>
      <c r="M40" s="374"/>
      <c r="N40" s="372"/>
      <c r="O40" s="374"/>
      <c r="P40" s="183">
        <f t="shared" si="15"/>
        <v>0</v>
      </c>
      <c r="S40" s="4"/>
    </row>
    <row r="41" spans="1:19" x14ac:dyDescent="0.25">
      <c r="A41" s="314">
        <v>637</v>
      </c>
      <c r="B41" s="5" t="s">
        <v>25</v>
      </c>
      <c r="C41" s="369"/>
      <c r="D41" s="370"/>
      <c r="E41" s="370"/>
      <c r="F41" s="370"/>
      <c r="G41" s="371"/>
      <c r="H41" s="372"/>
      <c r="I41" s="373"/>
      <c r="J41" s="374"/>
      <c r="K41" s="372"/>
      <c r="L41" s="373"/>
      <c r="M41" s="374"/>
      <c r="N41" s="372"/>
      <c r="O41" s="374"/>
      <c r="P41" s="183">
        <f t="shared" si="15"/>
        <v>0</v>
      </c>
      <c r="S41" s="4"/>
    </row>
    <row r="42" spans="1:19" x14ac:dyDescent="0.25">
      <c r="A42" s="314">
        <v>650</v>
      </c>
      <c r="B42" s="5" t="s">
        <v>9</v>
      </c>
      <c r="C42" s="369"/>
      <c r="D42" s="370"/>
      <c r="E42" s="370"/>
      <c r="F42" s="370"/>
      <c r="G42" s="371"/>
      <c r="H42" s="372"/>
      <c r="I42" s="373"/>
      <c r="J42" s="374"/>
      <c r="K42" s="372"/>
      <c r="L42" s="373"/>
      <c r="M42" s="374"/>
      <c r="N42" s="372"/>
      <c r="O42" s="374"/>
      <c r="P42" s="183">
        <f t="shared" si="15"/>
        <v>0</v>
      </c>
      <c r="S42" s="4"/>
    </row>
    <row r="43" spans="1:19" ht="15.75" thickBot="1" x14ac:dyDescent="0.3">
      <c r="A43" s="315"/>
      <c r="B43" s="316" t="s">
        <v>63</v>
      </c>
      <c r="C43" s="317"/>
      <c r="D43" s="317"/>
      <c r="E43" s="317"/>
      <c r="F43" s="317"/>
      <c r="G43" s="318"/>
      <c r="H43" s="395"/>
      <c r="I43" s="396"/>
      <c r="J43" s="397"/>
      <c r="K43" s="395"/>
      <c r="L43" s="396"/>
      <c r="M43" s="397"/>
      <c r="N43" s="395"/>
      <c r="O43" s="397"/>
      <c r="P43" s="183">
        <f t="shared" si="15"/>
        <v>0</v>
      </c>
      <c r="Q43" s="6"/>
      <c r="S43" s="4"/>
    </row>
    <row r="44" spans="1:19" x14ac:dyDescent="0.25">
      <c r="A44" s="391" t="s">
        <v>29</v>
      </c>
      <c r="B44" s="391"/>
      <c r="C44" s="391"/>
      <c r="D44" s="391"/>
      <c r="E44" s="391"/>
      <c r="F44" s="391"/>
      <c r="G44" s="391"/>
      <c r="H44" s="391"/>
      <c r="I44" s="391"/>
      <c r="J44" s="391"/>
      <c r="K44" s="391"/>
      <c r="L44" s="391"/>
      <c r="M44" s="391"/>
      <c r="N44" s="391"/>
      <c r="O44" s="391"/>
      <c r="P44" s="393">
        <f>SUM(P9:P20,P22:P29,P32:P43)</f>
        <v>0</v>
      </c>
      <c r="S44" s="4"/>
    </row>
    <row r="45" spans="1:19" x14ac:dyDescent="0.25">
      <c r="A45" s="392"/>
      <c r="B45" s="392"/>
      <c r="C45" s="392"/>
      <c r="D45" s="392"/>
      <c r="E45" s="392"/>
      <c r="F45" s="392"/>
      <c r="G45" s="392"/>
      <c r="H45" s="392"/>
      <c r="I45" s="392"/>
      <c r="J45" s="392"/>
      <c r="K45" s="392"/>
      <c r="L45" s="392"/>
      <c r="M45" s="392"/>
      <c r="N45" s="392"/>
      <c r="O45" s="392"/>
      <c r="P45" s="394"/>
      <c r="S45" s="4"/>
    </row>
    <row r="46" spans="1:19" x14ac:dyDescent="0.25">
      <c r="P46" s="7"/>
      <c r="S46" s="4"/>
    </row>
    <row r="47" spans="1:19" x14ac:dyDescent="0.25">
      <c r="P47" s="7"/>
      <c r="S47" s="4"/>
    </row>
    <row r="48" spans="1:19" x14ac:dyDescent="0.25">
      <c r="P48" s="7"/>
      <c r="S48" s="4"/>
    </row>
    <row r="49" spans="1:19" x14ac:dyDescent="0.25">
      <c r="P49" s="7"/>
      <c r="S49" s="4"/>
    </row>
    <row r="50" spans="1:19" x14ac:dyDescent="0.25">
      <c r="P50" s="7"/>
      <c r="S50" s="4"/>
    </row>
    <row r="51" spans="1:19" ht="15.75" x14ac:dyDescent="0.25">
      <c r="A51" s="32" t="s">
        <v>64</v>
      </c>
      <c r="P51" s="7"/>
      <c r="S51" s="4"/>
    </row>
    <row r="52" spans="1:19" ht="26.25" x14ac:dyDescent="0.4">
      <c r="B52" s="31" t="s">
        <v>102</v>
      </c>
      <c r="P52" s="7"/>
      <c r="S52" s="4"/>
    </row>
    <row r="53" spans="1:19" x14ac:dyDescent="0.25">
      <c r="A53" s="30" t="s">
        <v>47</v>
      </c>
      <c r="B53" t="s">
        <v>58</v>
      </c>
      <c r="P53" s="7"/>
      <c r="S53" s="4"/>
    </row>
    <row r="54" spans="1:19" x14ac:dyDescent="0.25">
      <c r="A54" s="30" t="s">
        <v>50</v>
      </c>
      <c r="B54" t="s">
        <v>67</v>
      </c>
      <c r="P54" s="7"/>
      <c r="S54" s="4"/>
    </row>
    <row r="55" spans="1:19" x14ac:dyDescent="0.25">
      <c r="A55" s="30" t="s">
        <v>53</v>
      </c>
      <c r="B55" t="s">
        <v>54</v>
      </c>
      <c r="P55" s="7"/>
      <c r="S55" s="4"/>
    </row>
    <row r="56" spans="1:19" x14ac:dyDescent="0.25">
      <c r="A56" s="30" t="s">
        <v>57</v>
      </c>
      <c r="B56" t="s">
        <v>59</v>
      </c>
      <c r="P56" s="7"/>
      <c r="S56" s="4"/>
    </row>
    <row r="57" spans="1:19" x14ac:dyDescent="0.25">
      <c r="A57" s="30" t="s">
        <v>61</v>
      </c>
      <c r="B57" t="s">
        <v>62</v>
      </c>
      <c r="P57" s="1"/>
      <c r="S57" s="4"/>
    </row>
    <row r="58" spans="1:19" x14ac:dyDescent="0.25">
      <c r="P58" s="1"/>
      <c r="S58" s="4"/>
    </row>
  </sheetData>
  <sheetProtection password="CFEB" sheet="1" objects="1" scenarios="1"/>
  <mergeCells count="80">
    <mergeCell ref="A44:O45"/>
    <mergeCell ref="P44:P45"/>
    <mergeCell ref="C42:G42"/>
    <mergeCell ref="H42:J42"/>
    <mergeCell ref="K42:M42"/>
    <mergeCell ref="N42:O42"/>
    <mergeCell ref="H43:J43"/>
    <mergeCell ref="K43:M43"/>
    <mergeCell ref="N43:O43"/>
    <mergeCell ref="C40:G40"/>
    <mergeCell ref="H40:J40"/>
    <mergeCell ref="K40:M40"/>
    <mergeCell ref="N40:O40"/>
    <mergeCell ref="C41:G41"/>
    <mergeCell ref="H41:J41"/>
    <mergeCell ref="K41:M41"/>
    <mergeCell ref="N41:O41"/>
    <mergeCell ref="C38:G38"/>
    <mergeCell ref="H38:J38"/>
    <mergeCell ref="K38:M38"/>
    <mergeCell ref="N38:O38"/>
    <mergeCell ref="C39:G39"/>
    <mergeCell ref="H39:J39"/>
    <mergeCell ref="K39:M39"/>
    <mergeCell ref="N39:O39"/>
    <mergeCell ref="C36:G36"/>
    <mergeCell ref="H36:J36"/>
    <mergeCell ref="K36:M36"/>
    <mergeCell ref="N36:O36"/>
    <mergeCell ref="C37:G37"/>
    <mergeCell ref="H37:J37"/>
    <mergeCell ref="K37:M37"/>
    <mergeCell ref="N37:O37"/>
    <mergeCell ref="P32:P33"/>
    <mergeCell ref="C34:G34"/>
    <mergeCell ref="H34:J34"/>
    <mergeCell ref="K34:M34"/>
    <mergeCell ref="N34:O34"/>
    <mergeCell ref="C35:G35"/>
    <mergeCell ref="H35:J35"/>
    <mergeCell ref="K35:M35"/>
    <mergeCell ref="N35:O35"/>
    <mergeCell ref="A32:A33"/>
    <mergeCell ref="B32:B33"/>
    <mergeCell ref="D32:G33"/>
    <mergeCell ref="H32:J33"/>
    <mergeCell ref="K32:M33"/>
    <mergeCell ref="N32:O33"/>
    <mergeCell ref="K30:M30"/>
    <mergeCell ref="N30:O30"/>
    <mergeCell ref="C31:G31"/>
    <mergeCell ref="H31:J31"/>
    <mergeCell ref="K31:M31"/>
    <mergeCell ref="N31:O31"/>
    <mergeCell ref="H30:J30"/>
    <mergeCell ref="B22:B23"/>
    <mergeCell ref="B24:B25"/>
    <mergeCell ref="B26:B27"/>
    <mergeCell ref="B28:B29"/>
    <mergeCell ref="B30:G30"/>
    <mergeCell ref="S8:U8"/>
    <mergeCell ref="B10:B14"/>
    <mergeCell ref="C10:C11"/>
    <mergeCell ref="D10:D11"/>
    <mergeCell ref="B15:B20"/>
    <mergeCell ref="D16:D17"/>
    <mergeCell ref="D18:D19"/>
    <mergeCell ref="A5:B5"/>
    <mergeCell ref="C5:P5"/>
    <mergeCell ref="B7:G7"/>
    <mergeCell ref="H7:J7"/>
    <mergeCell ref="K7:M7"/>
    <mergeCell ref="N7:O7"/>
    <mergeCell ref="P7:P8"/>
    <mergeCell ref="C4:P4"/>
    <mergeCell ref="A1:P1"/>
    <mergeCell ref="A2:B2"/>
    <mergeCell ref="C2:P2"/>
    <mergeCell ref="A3:B3"/>
    <mergeCell ref="C3:P3"/>
  </mergeCells>
  <conditionalFormatting sqref="H28 K28 N28 P28">
    <cfRule type="cellIs" dxfId="26" priority="6" operator="greaterThan">
      <formula>$G$28&gt;5</formula>
    </cfRule>
    <cfRule type="cellIs" dxfId="25" priority="7" operator="greaterThan">
      <formula>$G$28&gt;5</formula>
    </cfRule>
  </conditionalFormatting>
  <conditionalFormatting sqref="H29 K29 N29">
    <cfRule type="cellIs" dxfId="24" priority="3" operator="lessThan">
      <formula>$G$29&gt;5</formula>
    </cfRule>
    <cfRule type="cellIs" dxfId="23" priority="5" operator="greaterThan">
      <formula>$G$29&gt;5</formula>
    </cfRule>
  </conditionalFormatting>
  <conditionalFormatting sqref="H28 K28 N28">
    <cfRule type="cellIs" dxfId="22" priority="1" operator="lessThan">
      <formula>$G$28&gt;5</formula>
    </cfRule>
    <cfRule type="cellIs" dxfId="21" priority="4" operator="lessThan">
      <formula>$G$28&gt;5</formula>
    </cfRule>
  </conditionalFormatting>
  <conditionalFormatting sqref="H29 K29 N29">
    <cfRule type="cellIs" dxfId="20" priority="2" operator="lessThan">
      <formula>$G$29&gt;5</formula>
    </cfRule>
  </conditionalFormatting>
  <pageMargins left="0.7" right="0.7" top="0.75" bottom="0.75" header="0.3" footer="0.3"/>
  <pageSetup paperSize="9" scale="46" orientation="landscape" r:id="rId1"/>
  <colBreaks count="1" manualBreakCount="1">
    <brk id="16"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60"/>
  <sheetViews>
    <sheetView view="pageBreakPreview" zoomScale="85" zoomScaleNormal="85" zoomScaleSheetLayoutView="85" workbookViewId="0">
      <selection activeCell="M21" sqref="M21"/>
    </sheetView>
  </sheetViews>
  <sheetFormatPr defaultRowHeight="15" x14ac:dyDescent="0.25"/>
  <cols>
    <col min="1" max="1" width="9.140625" style="68" customWidth="1"/>
    <col min="2" max="2" width="33.7109375" style="68" customWidth="1"/>
    <col min="3" max="3" width="22.140625" style="68" customWidth="1"/>
    <col min="4" max="6" width="13" style="68" customWidth="1"/>
    <col min="7" max="7" width="17.42578125" style="68" customWidth="1"/>
    <col min="8" max="8" width="16.140625" style="68" customWidth="1"/>
    <col min="9" max="9" width="17" style="68" customWidth="1"/>
    <col min="10" max="10" width="16.140625" style="68" customWidth="1"/>
    <col min="11" max="11" width="16.42578125" style="68" customWidth="1"/>
    <col min="12" max="12" width="17.140625" style="68" customWidth="1"/>
    <col min="13" max="13" width="18.5703125" style="68" customWidth="1"/>
    <col min="14" max="14" width="15.85546875" style="68" customWidth="1"/>
    <col min="15" max="15" width="22.85546875" style="68" customWidth="1"/>
    <col min="16" max="16" width="21.140625" style="72" customWidth="1"/>
    <col min="17" max="18" width="9.140625" style="68"/>
    <col min="19" max="19" width="17.5703125" style="68" hidden="1" customWidth="1"/>
    <col min="20" max="20" width="11.85546875" style="68" hidden="1" customWidth="1"/>
    <col min="21" max="21" width="11.5703125" style="68" hidden="1" customWidth="1"/>
    <col min="22" max="22" width="12.140625" style="68" hidden="1" customWidth="1"/>
    <col min="23" max="16384" width="9.140625" style="68"/>
  </cols>
  <sheetData>
    <row r="1" spans="1:22" ht="26.25" x14ac:dyDescent="0.4">
      <c r="A1" s="399" t="s">
        <v>73</v>
      </c>
      <c r="B1" s="400"/>
      <c r="C1" s="400"/>
      <c r="D1" s="400"/>
      <c r="E1" s="400"/>
      <c r="F1" s="400"/>
      <c r="G1" s="400"/>
      <c r="H1" s="400"/>
      <c r="I1" s="400"/>
      <c r="J1" s="400"/>
      <c r="K1" s="400"/>
      <c r="L1" s="400"/>
      <c r="M1" s="400"/>
      <c r="N1" s="400"/>
      <c r="O1" s="400"/>
      <c r="P1" s="401"/>
    </row>
    <row r="2" spans="1:22" x14ac:dyDescent="0.25">
      <c r="A2" s="502" t="s">
        <v>0</v>
      </c>
      <c r="B2" s="503"/>
      <c r="C2" s="504"/>
      <c r="D2" s="504"/>
      <c r="E2" s="504"/>
      <c r="F2" s="504"/>
      <c r="G2" s="504"/>
      <c r="H2" s="504"/>
      <c r="I2" s="504"/>
      <c r="J2" s="504"/>
      <c r="K2" s="504"/>
      <c r="L2" s="504"/>
      <c r="M2" s="504"/>
      <c r="N2" s="504"/>
      <c r="O2" s="504"/>
      <c r="P2" s="505"/>
    </row>
    <row r="3" spans="1:22" x14ac:dyDescent="0.25">
      <c r="A3" s="502" t="s">
        <v>1</v>
      </c>
      <c r="B3" s="503"/>
      <c r="C3" s="504"/>
      <c r="D3" s="504"/>
      <c r="E3" s="504"/>
      <c r="F3" s="504"/>
      <c r="G3" s="504"/>
      <c r="H3" s="504"/>
      <c r="I3" s="504"/>
      <c r="J3" s="504"/>
      <c r="K3" s="504"/>
      <c r="L3" s="504"/>
      <c r="M3" s="504"/>
      <c r="N3" s="504"/>
      <c r="O3" s="504"/>
      <c r="P3" s="505"/>
    </row>
    <row r="4" spans="1:22" x14ac:dyDescent="0.25">
      <c r="A4" s="415" t="s">
        <v>68</v>
      </c>
      <c r="B4" s="416"/>
      <c r="C4" s="504"/>
      <c r="D4" s="504"/>
      <c r="E4" s="504"/>
      <c r="F4" s="504"/>
      <c r="G4" s="504"/>
      <c r="H4" s="504"/>
      <c r="I4" s="504"/>
      <c r="J4" s="504"/>
      <c r="K4" s="504"/>
      <c r="L4" s="504"/>
      <c r="M4" s="504"/>
      <c r="N4" s="504"/>
      <c r="O4" s="504"/>
      <c r="P4" s="505"/>
    </row>
    <row r="5" spans="1:22" x14ac:dyDescent="0.25">
      <c r="A5" s="151" t="s">
        <v>2</v>
      </c>
      <c r="B5" s="152"/>
      <c r="C5" s="504"/>
      <c r="D5" s="504"/>
      <c r="E5" s="504"/>
      <c r="F5" s="504"/>
      <c r="G5" s="504"/>
      <c r="H5" s="504"/>
      <c r="I5" s="504"/>
      <c r="J5" s="504"/>
      <c r="K5" s="504"/>
      <c r="L5" s="504"/>
      <c r="M5" s="504"/>
      <c r="N5" s="504"/>
      <c r="O5" s="504"/>
      <c r="P5" s="505"/>
    </row>
    <row r="6" spans="1:22" ht="15.75" thickBot="1" x14ac:dyDescent="0.3">
      <c r="A6" s="515" t="s">
        <v>83</v>
      </c>
      <c r="B6" s="516"/>
      <c r="C6" s="70"/>
      <c r="D6" s="70"/>
      <c r="E6" s="70"/>
      <c r="F6" s="70"/>
      <c r="G6" s="70"/>
      <c r="H6" s="70"/>
      <c r="I6" s="70"/>
      <c r="J6" s="70"/>
      <c r="K6" s="70"/>
      <c r="L6" s="70"/>
      <c r="M6" s="70"/>
      <c r="N6" s="70"/>
      <c r="O6" s="70"/>
      <c r="P6" s="71"/>
    </row>
    <row r="7" spans="1:22" ht="15.75" thickBot="1" x14ac:dyDescent="0.3"/>
    <row r="8" spans="1:22" ht="18.75" x14ac:dyDescent="0.3">
      <c r="A8" s="153">
        <v>700</v>
      </c>
      <c r="B8" s="455" t="s">
        <v>3</v>
      </c>
      <c r="C8" s="455"/>
      <c r="D8" s="455"/>
      <c r="E8" s="455"/>
      <c r="F8" s="455"/>
      <c r="G8" s="455"/>
      <c r="H8" s="456">
        <v>2018</v>
      </c>
      <c r="I8" s="490"/>
      <c r="J8" s="457"/>
      <c r="K8" s="458">
        <v>2019</v>
      </c>
      <c r="L8" s="459"/>
      <c r="M8" s="460"/>
      <c r="N8" s="456">
        <v>2020</v>
      </c>
      <c r="O8" s="457"/>
      <c r="P8" s="481" t="s">
        <v>14</v>
      </c>
    </row>
    <row r="9" spans="1:22" s="73" customFormat="1" ht="45.75" customHeight="1" thickBot="1" x14ac:dyDescent="0.3">
      <c r="A9" s="154">
        <v>710</v>
      </c>
      <c r="B9" s="155" t="s">
        <v>49</v>
      </c>
      <c r="C9" s="156" t="s">
        <v>65</v>
      </c>
      <c r="D9" s="156" t="s">
        <v>11</v>
      </c>
      <c r="E9" s="156" t="s">
        <v>12</v>
      </c>
      <c r="F9" s="156" t="s">
        <v>89</v>
      </c>
      <c r="G9" s="156" t="s">
        <v>16</v>
      </c>
      <c r="H9" s="157" t="s">
        <v>51</v>
      </c>
      <c r="I9" s="156" t="s">
        <v>17</v>
      </c>
      <c r="J9" s="158" t="s">
        <v>13</v>
      </c>
      <c r="K9" s="157" t="s">
        <v>52</v>
      </c>
      <c r="L9" s="156" t="s">
        <v>17</v>
      </c>
      <c r="M9" s="158" t="s">
        <v>13</v>
      </c>
      <c r="N9" s="157" t="s">
        <v>51</v>
      </c>
      <c r="O9" s="158" t="s">
        <v>17</v>
      </c>
      <c r="P9" s="482"/>
      <c r="S9" s="469" t="s">
        <v>28</v>
      </c>
      <c r="T9" s="469"/>
      <c r="U9" s="469"/>
      <c r="V9" s="74" t="s">
        <v>26</v>
      </c>
    </row>
    <row r="10" spans="1:22" x14ac:dyDescent="0.25">
      <c r="A10" s="75"/>
      <c r="B10" s="159" t="s">
        <v>5</v>
      </c>
      <c r="C10" s="207"/>
      <c r="D10" s="122" t="s">
        <v>15</v>
      </c>
      <c r="E10" s="122" t="s">
        <v>15</v>
      </c>
      <c r="F10" s="76" t="s">
        <v>15</v>
      </c>
      <c r="G10" s="130" t="s">
        <v>15</v>
      </c>
      <c r="H10" s="77" t="s">
        <v>15</v>
      </c>
      <c r="I10" s="130" t="s">
        <v>15</v>
      </c>
      <c r="J10" s="133" t="s">
        <v>15</v>
      </c>
      <c r="K10" s="78" t="s">
        <v>15</v>
      </c>
      <c r="L10" s="130" t="s">
        <v>15</v>
      </c>
      <c r="M10" s="133" t="s">
        <v>15</v>
      </c>
      <c r="N10" s="77" t="s">
        <v>15</v>
      </c>
      <c r="O10" s="133" t="s">
        <v>15</v>
      </c>
      <c r="P10" s="161">
        <f>C10</f>
        <v>0</v>
      </c>
      <c r="S10" s="79"/>
      <c r="T10" s="79"/>
      <c r="U10" s="79"/>
      <c r="V10" s="79"/>
    </row>
    <row r="11" spans="1:22" x14ac:dyDescent="0.25">
      <c r="A11" s="80"/>
      <c r="B11" s="439" t="s">
        <v>4</v>
      </c>
      <c r="C11" s="442"/>
      <c r="D11" s="437">
        <v>2</v>
      </c>
      <c r="E11" s="123" t="s">
        <v>7</v>
      </c>
      <c r="F11" s="81"/>
      <c r="G11" s="131">
        <v>6</v>
      </c>
      <c r="H11" s="82"/>
      <c r="I11" s="134">
        <f>ROUNDUP(S11,0)</f>
        <v>0</v>
      </c>
      <c r="J11" s="135">
        <f>F11-I11</f>
        <v>0</v>
      </c>
      <c r="K11" s="83"/>
      <c r="L11" s="142">
        <f>ROUNDUP(T11,0)</f>
        <v>0</v>
      </c>
      <c r="M11" s="135">
        <f>J11-L11</f>
        <v>0</v>
      </c>
      <c r="N11" s="84"/>
      <c r="O11" s="145">
        <f>ROUNDUP(U11,0)</f>
        <v>0</v>
      </c>
      <c r="P11" s="162">
        <f>I11+L11+O11</f>
        <v>0</v>
      </c>
      <c r="S11" s="79">
        <f>(F11/G11/12)*H11</f>
        <v>0</v>
      </c>
      <c r="T11" s="79">
        <f>(F11/G11/12)*K11</f>
        <v>0</v>
      </c>
      <c r="U11" s="79">
        <f>(F11/G11/12)*N11</f>
        <v>0</v>
      </c>
      <c r="V11" s="79"/>
    </row>
    <row r="12" spans="1:22" x14ac:dyDescent="0.25">
      <c r="A12" s="80"/>
      <c r="B12" s="440"/>
      <c r="C12" s="443"/>
      <c r="D12" s="438"/>
      <c r="E12" s="124" t="s">
        <v>8</v>
      </c>
      <c r="F12" s="85"/>
      <c r="G12" s="132">
        <v>6</v>
      </c>
      <c r="H12" s="86"/>
      <c r="I12" s="136">
        <f>ROUNDUP(S12,0)</f>
        <v>0</v>
      </c>
      <c r="J12" s="137">
        <f>$F12-$I12</f>
        <v>0</v>
      </c>
      <c r="K12" s="86"/>
      <c r="L12" s="144">
        <f>ROUNDUP(T12,0)</f>
        <v>0</v>
      </c>
      <c r="M12" s="137">
        <f>J12-L12</f>
        <v>0</v>
      </c>
      <c r="N12" s="87"/>
      <c r="O12" s="146">
        <f>ROUNDUP($U12,0)</f>
        <v>0</v>
      </c>
      <c r="P12" s="162">
        <f>$I12+$L12+$O12</f>
        <v>0</v>
      </c>
      <c r="S12" s="79">
        <f>(F12/G12/12)*H12</f>
        <v>0</v>
      </c>
      <c r="T12" s="79">
        <f>(2*J12)/(7-1)</f>
        <v>0</v>
      </c>
      <c r="U12" s="88">
        <f>(((2*M12)/(7-2))/12)*N12</f>
        <v>0</v>
      </c>
      <c r="V12" s="79"/>
    </row>
    <row r="13" spans="1:22" x14ac:dyDescent="0.25">
      <c r="A13" s="80"/>
      <c r="B13" s="440"/>
      <c r="C13" s="89"/>
      <c r="D13" s="125">
        <v>4</v>
      </c>
      <c r="E13" s="126" t="s">
        <v>15</v>
      </c>
      <c r="F13" s="85"/>
      <c r="G13" s="132">
        <v>12</v>
      </c>
      <c r="H13" s="86"/>
      <c r="I13" s="138">
        <f>ROUNDUP(S13,0)</f>
        <v>0</v>
      </c>
      <c r="J13" s="137">
        <f t="shared" ref="J13:J21" si="0">$F13-$I13</f>
        <v>0</v>
      </c>
      <c r="K13" s="86"/>
      <c r="L13" s="136">
        <f>ROUNDUP(T13,0)</f>
        <v>0</v>
      </c>
      <c r="M13" s="137">
        <f t="shared" ref="M13:M21" si="1">J13-L13</f>
        <v>0</v>
      </c>
      <c r="N13" s="87"/>
      <c r="O13" s="147">
        <f t="shared" ref="O13:O21" si="2">ROUNDUP($U13,0)</f>
        <v>0</v>
      </c>
      <c r="P13" s="162">
        <f t="shared" ref="P13:P20" si="3">$I13+$L13+$O13</f>
        <v>0</v>
      </c>
      <c r="S13" s="79">
        <f>($F13/$G13/12)*$H13</f>
        <v>0</v>
      </c>
      <c r="T13" s="79">
        <f>($F13/$G13/12)*$K13</f>
        <v>0</v>
      </c>
      <c r="U13" s="79">
        <f>(F13/$G13/12)*$N13</f>
        <v>0</v>
      </c>
      <c r="V13" s="79"/>
    </row>
    <row r="14" spans="1:22" x14ac:dyDescent="0.25">
      <c r="A14" s="80"/>
      <c r="B14" s="440"/>
      <c r="C14" s="89"/>
      <c r="D14" s="125">
        <v>5</v>
      </c>
      <c r="E14" s="126" t="s">
        <v>15</v>
      </c>
      <c r="F14" s="85"/>
      <c r="G14" s="132">
        <v>20</v>
      </c>
      <c r="H14" s="86"/>
      <c r="I14" s="136">
        <f>ROUNDUP(S14,0)</f>
        <v>0</v>
      </c>
      <c r="J14" s="139">
        <f t="shared" si="0"/>
        <v>0</v>
      </c>
      <c r="K14" s="86"/>
      <c r="L14" s="144">
        <f>ROUNDUP(T14,0)</f>
        <v>0</v>
      </c>
      <c r="M14" s="137">
        <f t="shared" si="1"/>
        <v>0</v>
      </c>
      <c r="N14" s="87"/>
      <c r="O14" s="148">
        <f t="shared" si="2"/>
        <v>0</v>
      </c>
      <c r="P14" s="162">
        <f t="shared" si="3"/>
        <v>0</v>
      </c>
      <c r="S14" s="79">
        <f t="shared" ref="S14:S21" si="4">($F14/$G14/12)*$H14</f>
        <v>0</v>
      </c>
      <c r="T14" s="79">
        <f t="shared" ref="T14:T17" si="5">($F14/$G14/12)*$K14</f>
        <v>0</v>
      </c>
      <c r="U14" s="79">
        <f>(F14/$G14/12)*$N14</f>
        <v>0</v>
      </c>
      <c r="V14" s="79"/>
    </row>
    <row r="15" spans="1:22" x14ac:dyDescent="0.25">
      <c r="A15" s="80"/>
      <c r="B15" s="441"/>
      <c r="C15" s="90"/>
      <c r="D15" s="125">
        <v>6</v>
      </c>
      <c r="E15" s="126" t="s">
        <v>15</v>
      </c>
      <c r="F15" s="91"/>
      <c r="G15" s="132">
        <v>40</v>
      </c>
      <c r="H15" s="92"/>
      <c r="I15" s="140">
        <f>ROUNDUP(S15,0)</f>
        <v>0</v>
      </c>
      <c r="J15" s="141">
        <f t="shared" si="0"/>
        <v>0</v>
      </c>
      <c r="K15" s="92"/>
      <c r="L15" s="140">
        <f>ROUNDUP(T15,0)</f>
        <v>0</v>
      </c>
      <c r="M15" s="139">
        <f t="shared" si="1"/>
        <v>0</v>
      </c>
      <c r="N15" s="93"/>
      <c r="O15" s="149">
        <f t="shared" si="2"/>
        <v>0</v>
      </c>
      <c r="P15" s="162">
        <f t="shared" si="3"/>
        <v>0</v>
      </c>
      <c r="S15" s="79">
        <f t="shared" si="4"/>
        <v>0</v>
      </c>
      <c r="T15" s="79">
        <f t="shared" si="5"/>
        <v>0</v>
      </c>
      <c r="U15" s="79">
        <f>(F15/$G15/12)*$N15</f>
        <v>0</v>
      </c>
      <c r="V15" s="79"/>
    </row>
    <row r="16" spans="1:22" x14ac:dyDescent="0.25">
      <c r="A16" s="80"/>
      <c r="B16" s="439" t="s">
        <v>6</v>
      </c>
      <c r="C16" s="94"/>
      <c r="D16" s="127">
        <v>1</v>
      </c>
      <c r="E16" s="128" t="s">
        <v>15</v>
      </c>
      <c r="F16" s="81"/>
      <c r="G16" s="131">
        <v>4</v>
      </c>
      <c r="H16" s="82"/>
      <c r="I16" s="142">
        <f t="shared" ref="I16:I21" si="6">ROUNDUP(S16,0)</f>
        <v>0</v>
      </c>
      <c r="J16" s="143">
        <f t="shared" si="0"/>
        <v>0</v>
      </c>
      <c r="K16" s="82"/>
      <c r="L16" s="142">
        <f t="shared" ref="L16:L21" si="7">ROUNDUP(T16,0)</f>
        <v>0</v>
      </c>
      <c r="M16" s="143">
        <f t="shared" si="1"/>
        <v>0</v>
      </c>
      <c r="N16" s="82"/>
      <c r="O16" s="145">
        <f t="shared" si="2"/>
        <v>0</v>
      </c>
      <c r="P16" s="162">
        <f t="shared" si="3"/>
        <v>0</v>
      </c>
      <c r="S16" s="79">
        <f t="shared" si="4"/>
        <v>0</v>
      </c>
      <c r="T16" s="79">
        <f t="shared" si="5"/>
        <v>0</v>
      </c>
      <c r="U16" s="79">
        <f t="shared" ref="U16" si="8">($M16/$G16/12)*$N16</f>
        <v>0</v>
      </c>
      <c r="V16" s="79"/>
    </row>
    <row r="17" spans="1:22" x14ac:dyDescent="0.25">
      <c r="A17" s="80"/>
      <c r="B17" s="440"/>
      <c r="C17" s="89"/>
      <c r="D17" s="474">
        <v>2</v>
      </c>
      <c r="E17" s="129" t="s">
        <v>7</v>
      </c>
      <c r="F17" s="85"/>
      <c r="G17" s="132">
        <v>6</v>
      </c>
      <c r="H17" s="86"/>
      <c r="I17" s="136">
        <f t="shared" si="6"/>
        <v>0</v>
      </c>
      <c r="J17" s="137">
        <f t="shared" si="0"/>
        <v>0</v>
      </c>
      <c r="K17" s="86"/>
      <c r="L17" s="136">
        <f t="shared" si="7"/>
        <v>0</v>
      </c>
      <c r="M17" s="137">
        <f t="shared" si="1"/>
        <v>0</v>
      </c>
      <c r="N17" s="87"/>
      <c r="O17" s="148">
        <f t="shared" si="2"/>
        <v>0</v>
      </c>
      <c r="P17" s="162">
        <f t="shared" si="3"/>
        <v>0</v>
      </c>
      <c r="S17" s="79">
        <f t="shared" si="4"/>
        <v>0</v>
      </c>
      <c r="T17" s="79">
        <f t="shared" si="5"/>
        <v>0</v>
      </c>
      <c r="U17" s="79">
        <f>(F17/$G17/12)*$N17</f>
        <v>0</v>
      </c>
      <c r="V17" s="79"/>
    </row>
    <row r="18" spans="1:22" x14ac:dyDescent="0.25">
      <c r="A18" s="80"/>
      <c r="B18" s="440"/>
      <c r="C18" s="89"/>
      <c r="D18" s="438"/>
      <c r="E18" s="124" t="s">
        <v>8</v>
      </c>
      <c r="F18" s="85"/>
      <c r="G18" s="132">
        <v>6</v>
      </c>
      <c r="H18" s="86"/>
      <c r="I18" s="136">
        <f t="shared" si="6"/>
        <v>0</v>
      </c>
      <c r="J18" s="137">
        <f t="shared" si="0"/>
        <v>0</v>
      </c>
      <c r="K18" s="86"/>
      <c r="L18" s="136">
        <f t="shared" si="7"/>
        <v>0</v>
      </c>
      <c r="M18" s="137">
        <f t="shared" si="1"/>
        <v>0</v>
      </c>
      <c r="N18" s="86"/>
      <c r="O18" s="148">
        <f t="shared" si="2"/>
        <v>0</v>
      </c>
      <c r="P18" s="162">
        <f t="shared" si="3"/>
        <v>0</v>
      </c>
      <c r="S18" s="79">
        <f t="shared" si="4"/>
        <v>0</v>
      </c>
      <c r="T18" s="79">
        <f>(2*J18)/(7-1)</f>
        <v>0</v>
      </c>
      <c r="U18" s="79">
        <f>(((2*M18)/(7-2))/12)*N18</f>
        <v>0</v>
      </c>
      <c r="V18" s="79"/>
    </row>
    <row r="19" spans="1:22" x14ac:dyDescent="0.25">
      <c r="A19" s="80"/>
      <c r="B19" s="440"/>
      <c r="C19" s="89"/>
      <c r="D19" s="474">
        <v>3</v>
      </c>
      <c r="E19" s="129" t="s">
        <v>7</v>
      </c>
      <c r="F19" s="85"/>
      <c r="G19" s="132">
        <v>8</v>
      </c>
      <c r="H19" s="86"/>
      <c r="I19" s="136">
        <f t="shared" si="6"/>
        <v>0</v>
      </c>
      <c r="J19" s="137">
        <f t="shared" si="0"/>
        <v>0</v>
      </c>
      <c r="K19" s="86"/>
      <c r="L19" s="144">
        <f t="shared" si="7"/>
        <v>0</v>
      </c>
      <c r="M19" s="139">
        <f t="shared" si="1"/>
        <v>0</v>
      </c>
      <c r="N19" s="86"/>
      <c r="O19" s="147">
        <f t="shared" si="2"/>
        <v>0</v>
      </c>
      <c r="P19" s="162">
        <f t="shared" si="3"/>
        <v>0</v>
      </c>
      <c r="S19" s="79">
        <f t="shared" si="4"/>
        <v>0</v>
      </c>
      <c r="T19" s="79">
        <f>(F19/G19/12)*K19</f>
        <v>0</v>
      </c>
      <c r="U19" s="79">
        <f>(F19/G19/12)*N19</f>
        <v>0</v>
      </c>
      <c r="V19" s="79"/>
    </row>
    <row r="20" spans="1:22" x14ac:dyDescent="0.25">
      <c r="A20" s="80"/>
      <c r="B20" s="440"/>
      <c r="C20" s="89"/>
      <c r="D20" s="438"/>
      <c r="E20" s="124" t="s">
        <v>8</v>
      </c>
      <c r="F20" s="85"/>
      <c r="G20" s="132">
        <v>8</v>
      </c>
      <c r="H20" s="86"/>
      <c r="I20" s="136">
        <f t="shared" si="6"/>
        <v>0</v>
      </c>
      <c r="J20" s="137">
        <f t="shared" si="0"/>
        <v>0</v>
      </c>
      <c r="K20" s="86"/>
      <c r="L20" s="136">
        <f t="shared" si="7"/>
        <v>0</v>
      </c>
      <c r="M20" s="137">
        <f t="shared" si="1"/>
        <v>0</v>
      </c>
      <c r="N20" s="86"/>
      <c r="O20" s="150">
        <f t="shared" si="2"/>
        <v>0</v>
      </c>
      <c r="P20" s="162">
        <f t="shared" si="3"/>
        <v>0</v>
      </c>
      <c r="S20" s="79">
        <f t="shared" si="4"/>
        <v>0</v>
      </c>
      <c r="T20" s="79">
        <f>(2*J20)/(9-1)</f>
        <v>0</v>
      </c>
      <c r="U20" s="79">
        <f>(((2*M20)/(9-2))/12)*N20</f>
        <v>0</v>
      </c>
      <c r="V20" s="79"/>
    </row>
    <row r="21" spans="1:22" x14ac:dyDescent="0.25">
      <c r="A21" s="80"/>
      <c r="B21" s="440"/>
      <c r="C21" s="90"/>
      <c r="D21" s="125">
        <v>4</v>
      </c>
      <c r="E21" s="126" t="s">
        <v>15</v>
      </c>
      <c r="F21" s="95"/>
      <c r="G21" s="132">
        <v>12</v>
      </c>
      <c r="H21" s="96"/>
      <c r="I21" s="144">
        <f t="shared" si="6"/>
        <v>0</v>
      </c>
      <c r="J21" s="139">
        <f t="shared" si="0"/>
        <v>0</v>
      </c>
      <c r="K21" s="96"/>
      <c r="L21" s="144">
        <f t="shared" si="7"/>
        <v>0</v>
      </c>
      <c r="M21" s="139">
        <f t="shared" si="1"/>
        <v>0</v>
      </c>
      <c r="N21" s="96"/>
      <c r="O21" s="149">
        <f t="shared" si="2"/>
        <v>0</v>
      </c>
      <c r="P21" s="162">
        <f>$I21+$L21+$O21</f>
        <v>0</v>
      </c>
      <c r="S21" s="79">
        <f t="shared" si="4"/>
        <v>0</v>
      </c>
      <c r="T21" s="79">
        <f>(F21/G21/12)*K21</f>
        <v>0</v>
      </c>
      <c r="U21" s="79">
        <f>(F21/G21/12)*N21</f>
        <v>0</v>
      </c>
      <c r="V21" s="79"/>
    </row>
    <row r="22" spans="1:22" ht="45.75" customHeight="1" x14ac:dyDescent="0.25">
      <c r="A22" s="80"/>
      <c r="B22" s="160" t="s">
        <v>56</v>
      </c>
      <c r="C22" s="97"/>
      <c r="D22" s="98"/>
      <c r="E22" s="98"/>
      <c r="F22" s="98"/>
      <c r="G22" s="98"/>
      <c r="H22" s="99"/>
      <c r="I22" s="100"/>
      <c r="J22" s="101"/>
      <c r="K22" s="98"/>
      <c r="L22" s="100"/>
      <c r="M22" s="101"/>
      <c r="N22" s="98"/>
      <c r="O22" s="102"/>
      <c r="P22" s="103"/>
      <c r="Q22" s="69"/>
      <c r="S22" s="79"/>
      <c r="T22" s="79"/>
      <c r="U22" s="79"/>
      <c r="V22" s="79"/>
    </row>
    <row r="23" spans="1:22" x14ac:dyDescent="0.25">
      <c r="A23" s="80"/>
      <c r="B23" s="452" t="s">
        <v>18</v>
      </c>
      <c r="C23" s="104"/>
      <c r="D23" s="163" t="s">
        <v>15</v>
      </c>
      <c r="E23" s="164" t="s">
        <v>7</v>
      </c>
      <c r="F23" s="81"/>
      <c r="G23" s="105"/>
      <c r="H23" s="82"/>
      <c r="I23" s="167">
        <f>IFERROR(ROUNDUP($S23,0),0)</f>
        <v>0</v>
      </c>
      <c r="J23" s="168">
        <f>$F23-$I23</f>
        <v>0</v>
      </c>
      <c r="K23" s="82"/>
      <c r="L23" s="167">
        <f>IFERROR(ROUNDUP($T23,0),0)</f>
        <v>0</v>
      </c>
      <c r="M23" s="168">
        <f>$J23-$L23</f>
        <v>0</v>
      </c>
      <c r="N23" s="82"/>
      <c r="O23" s="173">
        <f>IFERROR(ROUNDUP($U23,0),0)</f>
        <v>0</v>
      </c>
      <c r="P23" s="162">
        <f xml:space="preserve"> $I23+ $L23+ $O23</f>
        <v>0</v>
      </c>
      <c r="Q23" s="106"/>
      <c r="S23" s="79" t="e">
        <f>($F23/$G23/12)*$H23</f>
        <v>#DIV/0!</v>
      </c>
      <c r="T23" s="79" t="e">
        <f>($F23/$G23/12)*$K23</f>
        <v>#DIV/0!</v>
      </c>
      <c r="U23" s="79" t="e">
        <f>(F23/$G23/12)*$N23</f>
        <v>#DIV/0!</v>
      </c>
      <c r="V23" s="79"/>
    </row>
    <row r="24" spans="1:22" x14ac:dyDescent="0.25">
      <c r="A24" s="80"/>
      <c r="B24" s="454"/>
      <c r="C24" s="89"/>
      <c r="D24" s="163" t="s">
        <v>15</v>
      </c>
      <c r="E24" s="165" t="s">
        <v>8</v>
      </c>
      <c r="F24" s="85"/>
      <c r="G24" s="107"/>
      <c r="H24" s="86"/>
      <c r="I24" s="169">
        <f>IFERROR(ROUNDUP($S24,0),0)</f>
        <v>0</v>
      </c>
      <c r="J24" s="170">
        <f t="shared" ref="J24:J30" si="9">$F24-$I24</f>
        <v>0</v>
      </c>
      <c r="K24" s="86"/>
      <c r="L24" s="169">
        <f t="shared" ref="L24:L30" si="10">IFERROR(ROUNDUP($T24,0),0)</f>
        <v>0</v>
      </c>
      <c r="M24" s="170">
        <f t="shared" ref="M24:M30" si="11">$J24-$L24</f>
        <v>0</v>
      </c>
      <c r="N24" s="86"/>
      <c r="O24" s="174">
        <f t="shared" ref="O24:O30" si="12">ROUNDUP($U24,0)</f>
        <v>0</v>
      </c>
      <c r="P24" s="162">
        <f t="shared" ref="P24:P28" si="13" xml:space="preserve"> $I24+ $L24+ $O24</f>
        <v>0</v>
      </c>
      <c r="Q24" s="106"/>
      <c r="S24" s="79" t="e">
        <f t="shared" ref="S24:S30" si="14">($F24/$G24/12)*$H24</f>
        <v>#DIV/0!</v>
      </c>
      <c r="T24" s="79" t="e">
        <f>(2*J23)/(V24-1)</f>
        <v>#DIV/0!</v>
      </c>
      <c r="U24" s="79">
        <f>(((2*M24)/(V24-2))/12)*N24</f>
        <v>0</v>
      </c>
      <c r="V24" s="79">
        <f>G24+1</f>
        <v>1</v>
      </c>
    </row>
    <row r="25" spans="1:22" x14ac:dyDescent="0.25">
      <c r="A25" s="80"/>
      <c r="B25" s="452" t="s">
        <v>19</v>
      </c>
      <c r="C25" s="89"/>
      <c r="D25" s="163" t="s">
        <v>15</v>
      </c>
      <c r="E25" s="164" t="s">
        <v>7</v>
      </c>
      <c r="F25" s="85"/>
      <c r="G25" s="107"/>
      <c r="H25" s="86"/>
      <c r="I25" s="169">
        <f t="shared" ref="I25:I30" si="15">IFERROR(ROUNDUP($S25,0),0)</f>
        <v>0</v>
      </c>
      <c r="J25" s="170">
        <f t="shared" si="9"/>
        <v>0</v>
      </c>
      <c r="K25" s="86"/>
      <c r="L25" s="169">
        <f t="shared" si="10"/>
        <v>0</v>
      </c>
      <c r="M25" s="170">
        <f t="shared" si="11"/>
        <v>0</v>
      </c>
      <c r="N25" s="86"/>
      <c r="O25" s="173">
        <f>IFERROR(ROUNDUP($U25,0),0)</f>
        <v>0</v>
      </c>
      <c r="P25" s="162">
        <f t="shared" si="13"/>
        <v>0</v>
      </c>
      <c r="Q25" s="106"/>
      <c r="S25" s="79" t="e">
        <f t="shared" si="14"/>
        <v>#DIV/0!</v>
      </c>
      <c r="T25" s="79" t="e">
        <f t="shared" ref="T25:T27" si="16">($F25/$G25/12)*$K25</f>
        <v>#DIV/0!</v>
      </c>
      <c r="U25" s="79" t="e">
        <f>(F25/$G25/12)*$N25</f>
        <v>#DIV/0!</v>
      </c>
      <c r="V25" s="79"/>
    </row>
    <row r="26" spans="1:22" x14ac:dyDescent="0.25">
      <c r="A26" s="80"/>
      <c r="B26" s="454"/>
      <c r="C26" s="89"/>
      <c r="D26" s="163" t="s">
        <v>15</v>
      </c>
      <c r="E26" s="165" t="s">
        <v>8</v>
      </c>
      <c r="F26" s="85"/>
      <c r="G26" s="107"/>
      <c r="H26" s="86"/>
      <c r="I26" s="169">
        <f t="shared" si="15"/>
        <v>0</v>
      </c>
      <c r="J26" s="170">
        <f t="shared" si="9"/>
        <v>0</v>
      </c>
      <c r="K26" s="86"/>
      <c r="L26" s="169">
        <f t="shared" si="10"/>
        <v>0</v>
      </c>
      <c r="M26" s="170">
        <f t="shared" si="11"/>
        <v>0</v>
      </c>
      <c r="N26" s="86"/>
      <c r="O26" s="174">
        <f t="shared" si="12"/>
        <v>0</v>
      </c>
      <c r="P26" s="162">
        <f t="shared" si="13"/>
        <v>0</v>
      </c>
      <c r="Q26" s="106"/>
      <c r="S26" s="79" t="e">
        <f t="shared" si="14"/>
        <v>#DIV/0!</v>
      </c>
      <c r="T26" s="79" t="e">
        <f>(2*J26)/(V26-1)</f>
        <v>#DIV/0!</v>
      </c>
      <c r="U26" s="79">
        <f>(((2*M26)/(V26-2))/12)*N26</f>
        <v>0</v>
      </c>
      <c r="V26" s="79">
        <f>G26+1</f>
        <v>1</v>
      </c>
    </row>
    <row r="27" spans="1:22" x14ac:dyDescent="0.25">
      <c r="A27" s="80"/>
      <c r="B27" s="440" t="s">
        <v>82</v>
      </c>
      <c r="C27" s="89"/>
      <c r="D27" s="163" t="s">
        <v>15</v>
      </c>
      <c r="E27" s="164" t="s">
        <v>7</v>
      </c>
      <c r="F27" s="85"/>
      <c r="G27" s="107"/>
      <c r="H27" s="86"/>
      <c r="I27" s="169">
        <f t="shared" si="15"/>
        <v>0</v>
      </c>
      <c r="J27" s="170">
        <f t="shared" si="9"/>
        <v>0</v>
      </c>
      <c r="K27" s="86"/>
      <c r="L27" s="169">
        <f t="shared" si="10"/>
        <v>0</v>
      </c>
      <c r="M27" s="170">
        <f t="shared" si="11"/>
        <v>0</v>
      </c>
      <c r="N27" s="86"/>
      <c r="O27" s="174">
        <f>IFERROR(ROUNDUP($U27,0),0)</f>
        <v>0</v>
      </c>
      <c r="P27" s="162">
        <f t="shared" si="13"/>
        <v>0</v>
      </c>
      <c r="S27" s="79" t="e">
        <f t="shared" si="14"/>
        <v>#DIV/0!</v>
      </c>
      <c r="T27" s="79" t="e">
        <f t="shared" si="16"/>
        <v>#DIV/0!</v>
      </c>
      <c r="U27" s="79" t="e">
        <f>(F27/$G27/12)*$N27</f>
        <v>#DIV/0!</v>
      </c>
      <c r="V27" s="79"/>
    </row>
    <row r="28" spans="1:22" x14ac:dyDescent="0.25">
      <c r="A28" s="80"/>
      <c r="B28" s="440"/>
      <c r="C28" s="89"/>
      <c r="D28" s="163" t="s">
        <v>15</v>
      </c>
      <c r="E28" s="165" t="s">
        <v>8</v>
      </c>
      <c r="F28" s="85"/>
      <c r="G28" s="107"/>
      <c r="H28" s="86"/>
      <c r="I28" s="169">
        <f t="shared" si="15"/>
        <v>0</v>
      </c>
      <c r="J28" s="170">
        <f t="shared" si="9"/>
        <v>0</v>
      </c>
      <c r="K28" s="86"/>
      <c r="L28" s="169">
        <f t="shared" si="10"/>
        <v>0</v>
      </c>
      <c r="M28" s="170">
        <f t="shared" si="11"/>
        <v>0</v>
      </c>
      <c r="N28" s="86"/>
      <c r="O28" s="174">
        <f t="shared" si="12"/>
        <v>0</v>
      </c>
      <c r="P28" s="162">
        <f t="shared" si="13"/>
        <v>0</v>
      </c>
      <c r="Q28" s="106"/>
      <c r="S28" s="79" t="e">
        <f t="shared" si="14"/>
        <v>#DIV/0!</v>
      </c>
      <c r="T28" s="79" t="e">
        <f>(2*J28)/(V28-1)</f>
        <v>#DIV/0!</v>
      </c>
      <c r="U28" s="79">
        <f>(((2*M28)/(V28-2))/12)*N28</f>
        <v>0</v>
      </c>
      <c r="V28" s="79">
        <f>G28+1</f>
        <v>1</v>
      </c>
    </row>
    <row r="29" spans="1:22" x14ac:dyDescent="0.25">
      <c r="A29" s="80"/>
      <c r="B29" s="452" t="s">
        <v>55</v>
      </c>
      <c r="C29" s="89"/>
      <c r="D29" s="166" t="s">
        <v>15</v>
      </c>
      <c r="E29" s="164" t="s">
        <v>7</v>
      </c>
      <c r="F29" s="85"/>
      <c r="G29" s="107"/>
      <c r="H29" s="86"/>
      <c r="I29" s="169">
        <f t="shared" si="15"/>
        <v>0</v>
      </c>
      <c r="J29" s="170">
        <f t="shared" si="9"/>
        <v>0</v>
      </c>
      <c r="K29" s="86"/>
      <c r="L29" s="169">
        <f t="shared" si="10"/>
        <v>0</v>
      </c>
      <c r="M29" s="170">
        <f t="shared" si="11"/>
        <v>0</v>
      </c>
      <c r="N29" s="86"/>
      <c r="O29" s="173">
        <f>IFERROR(ROUNDUP($U29,0),0)</f>
        <v>0</v>
      </c>
      <c r="P29" s="175">
        <f>I29+L29+O29</f>
        <v>0</v>
      </c>
      <c r="Q29" s="106"/>
      <c r="S29" s="79" t="e">
        <f t="shared" si="14"/>
        <v>#DIV/0!</v>
      </c>
      <c r="T29" s="79" t="e">
        <f>(F29/G29/12)*K29</f>
        <v>#DIV/0!</v>
      </c>
      <c r="U29" s="79" t="e">
        <f>(F29/G29/12)*N29</f>
        <v>#DIV/0!</v>
      </c>
      <c r="V29" s="79"/>
    </row>
    <row r="30" spans="1:22" ht="15.75" thickBot="1" x14ac:dyDescent="0.3">
      <c r="A30" s="108"/>
      <c r="B30" s="453"/>
      <c r="C30" s="90"/>
      <c r="D30" s="163" t="s">
        <v>15</v>
      </c>
      <c r="E30" s="165" t="s">
        <v>8</v>
      </c>
      <c r="F30" s="95"/>
      <c r="G30" s="109"/>
      <c r="H30" s="96"/>
      <c r="I30" s="171">
        <f t="shared" si="15"/>
        <v>0</v>
      </c>
      <c r="J30" s="172">
        <f t="shared" si="9"/>
        <v>0</v>
      </c>
      <c r="K30" s="96"/>
      <c r="L30" s="171">
        <f t="shared" si="10"/>
        <v>0</v>
      </c>
      <c r="M30" s="172">
        <f t="shared" si="11"/>
        <v>0</v>
      </c>
      <c r="N30" s="110"/>
      <c r="O30" s="176">
        <f t="shared" si="12"/>
        <v>0</v>
      </c>
      <c r="P30" s="177">
        <f>J30+M30+O30</f>
        <v>0</v>
      </c>
      <c r="Q30" s="106"/>
      <c r="S30" s="79" t="e">
        <f t="shared" si="14"/>
        <v>#DIV/0!</v>
      </c>
      <c r="T30" s="79" t="e">
        <f>(2*J30)/(V30-1)</f>
        <v>#DIV/0!</v>
      </c>
      <c r="U30" s="79">
        <f>(((2*M30)/(V30-2))/12)*N30</f>
        <v>0</v>
      </c>
      <c r="V30" s="79">
        <f>G30+1</f>
        <v>1</v>
      </c>
    </row>
    <row r="31" spans="1:22" ht="31.5" customHeight="1" thickBot="1" x14ac:dyDescent="0.3">
      <c r="A31" s="506" t="s">
        <v>71</v>
      </c>
      <c r="B31" s="507"/>
      <c r="C31" s="507"/>
      <c r="D31" s="507"/>
      <c r="E31" s="507"/>
      <c r="F31" s="507"/>
      <c r="G31" s="507"/>
      <c r="H31" s="507"/>
      <c r="I31" s="507"/>
      <c r="J31" s="507"/>
      <c r="K31" s="507"/>
      <c r="L31" s="507"/>
      <c r="M31" s="507"/>
      <c r="N31" s="507"/>
      <c r="O31" s="508"/>
      <c r="P31" s="162">
        <f>SUM(P10:P21,P23:P30)</f>
        <v>0</v>
      </c>
      <c r="Q31" s="69"/>
      <c r="S31" s="79"/>
      <c r="T31" s="79"/>
      <c r="U31" s="79"/>
      <c r="V31" s="79"/>
    </row>
    <row r="32" spans="1:22" ht="18.75" x14ac:dyDescent="0.3">
      <c r="A32" s="111">
        <v>600</v>
      </c>
      <c r="B32" s="483" t="s">
        <v>60</v>
      </c>
      <c r="C32" s="483"/>
      <c r="D32" s="483"/>
      <c r="E32" s="483"/>
      <c r="F32" s="483"/>
      <c r="G32" s="484"/>
      <c r="H32" s="488">
        <v>2018</v>
      </c>
      <c r="I32" s="488"/>
      <c r="J32" s="489"/>
      <c r="K32" s="485">
        <v>2019</v>
      </c>
      <c r="L32" s="487"/>
      <c r="M32" s="486"/>
      <c r="N32" s="485">
        <v>2020</v>
      </c>
      <c r="O32" s="486"/>
      <c r="P32" s="491"/>
    </row>
    <row r="33" spans="1:17" ht="15.75" thickBot="1" x14ac:dyDescent="0.3">
      <c r="A33" s="112"/>
      <c r="B33" s="178"/>
      <c r="C33" s="450" t="s">
        <v>10</v>
      </c>
      <c r="D33" s="450"/>
      <c r="E33" s="450"/>
      <c r="F33" s="450"/>
      <c r="G33" s="451"/>
      <c r="H33" s="447" t="s">
        <v>27</v>
      </c>
      <c r="I33" s="448"/>
      <c r="J33" s="449"/>
      <c r="K33" s="444" t="s">
        <v>27</v>
      </c>
      <c r="L33" s="446"/>
      <c r="M33" s="445"/>
      <c r="N33" s="444" t="s">
        <v>27</v>
      </c>
      <c r="O33" s="445"/>
      <c r="P33" s="492"/>
    </row>
    <row r="34" spans="1:17" x14ac:dyDescent="0.25">
      <c r="A34" s="517">
        <v>610</v>
      </c>
      <c r="B34" s="464" t="s">
        <v>30</v>
      </c>
      <c r="C34" s="113" t="s">
        <v>66</v>
      </c>
      <c r="D34" s="470"/>
      <c r="E34" s="470"/>
      <c r="F34" s="470"/>
      <c r="G34" s="471"/>
      <c r="H34" s="475"/>
      <c r="I34" s="476"/>
      <c r="J34" s="477"/>
      <c r="K34" s="475"/>
      <c r="L34" s="476"/>
      <c r="M34" s="477"/>
      <c r="N34" s="475"/>
      <c r="O34" s="477"/>
      <c r="P34" s="389">
        <f>$H34+$K34+$N34</f>
        <v>0</v>
      </c>
    </row>
    <row r="35" spans="1:17" x14ac:dyDescent="0.25">
      <c r="A35" s="518"/>
      <c r="B35" s="465"/>
      <c r="C35" s="114"/>
      <c r="D35" s="472"/>
      <c r="E35" s="472"/>
      <c r="F35" s="472"/>
      <c r="G35" s="473"/>
      <c r="H35" s="478"/>
      <c r="I35" s="479"/>
      <c r="J35" s="480"/>
      <c r="K35" s="478"/>
      <c r="L35" s="479"/>
      <c r="M35" s="480"/>
      <c r="N35" s="478"/>
      <c r="O35" s="480"/>
      <c r="P35" s="389"/>
    </row>
    <row r="36" spans="1:17" x14ac:dyDescent="0.25">
      <c r="A36" s="179">
        <v>620</v>
      </c>
      <c r="B36" s="180" t="s">
        <v>31</v>
      </c>
      <c r="C36" s="466"/>
      <c r="D36" s="467"/>
      <c r="E36" s="467"/>
      <c r="F36" s="467"/>
      <c r="G36" s="468"/>
      <c r="H36" s="501"/>
      <c r="I36" s="467"/>
      <c r="J36" s="468"/>
      <c r="K36" s="501"/>
      <c r="L36" s="467"/>
      <c r="M36" s="468"/>
      <c r="N36" s="501"/>
      <c r="O36" s="468"/>
      <c r="P36" s="183">
        <f>$H36+$K36+$N36</f>
        <v>0</v>
      </c>
    </row>
    <row r="37" spans="1:17" x14ac:dyDescent="0.25">
      <c r="A37" s="181">
        <v>631</v>
      </c>
      <c r="B37" s="152" t="s">
        <v>20</v>
      </c>
      <c r="C37" s="461"/>
      <c r="D37" s="462"/>
      <c r="E37" s="462"/>
      <c r="F37" s="462"/>
      <c r="G37" s="463"/>
      <c r="H37" s="501"/>
      <c r="I37" s="467"/>
      <c r="J37" s="468"/>
      <c r="K37" s="501"/>
      <c r="L37" s="467"/>
      <c r="M37" s="468"/>
      <c r="N37" s="501"/>
      <c r="O37" s="468"/>
      <c r="P37" s="183">
        <f t="shared" ref="P37:P45" si="17">$H37+$K37+$N37</f>
        <v>0</v>
      </c>
    </row>
    <row r="38" spans="1:17" x14ac:dyDescent="0.25">
      <c r="A38" s="181">
        <v>632</v>
      </c>
      <c r="B38" s="152" t="s">
        <v>24</v>
      </c>
      <c r="C38" s="461"/>
      <c r="D38" s="462"/>
      <c r="E38" s="462"/>
      <c r="F38" s="462"/>
      <c r="G38" s="463"/>
      <c r="H38" s="501"/>
      <c r="I38" s="467"/>
      <c r="J38" s="468"/>
      <c r="K38" s="501"/>
      <c r="L38" s="467"/>
      <c r="M38" s="468"/>
      <c r="N38" s="501"/>
      <c r="O38" s="468"/>
      <c r="P38" s="183">
        <f t="shared" si="17"/>
        <v>0</v>
      </c>
    </row>
    <row r="39" spans="1:17" x14ac:dyDescent="0.25">
      <c r="A39" s="181">
        <v>633</v>
      </c>
      <c r="B39" s="152" t="s">
        <v>21</v>
      </c>
      <c r="C39" s="461"/>
      <c r="D39" s="462"/>
      <c r="E39" s="462"/>
      <c r="F39" s="462"/>
      <c r="G39" s="463"/>
      <c r="H39" s="501"/>
      <c r="I39" s="467"/>
      <c r="J39" s="468"/>
      <c r="K39" s="501"/>
      <c r="L39" s="467"/>
      <c r="M39" s="468"/>
      <c r="N39" s="501"/>
      <c r="O39" s="468"/>
      <c r="P39" s="183">
        <f t="shared" si="17"/>
        <v>0</v>
      </c>
    </row>
    <row r="40" spans="1:17" x14ac:dyDescent="0.25">
      <c r="A40" s="181">
        <v>634</v>
      </c>
      <c r="B40" s="152" t="s">
        <v>22</v>
      </c>
      <c r="C40" s="461"/>
      <c r="D40" s="462"/>
      <c r="E40" s="462"/>
      <c r="F40" s="462"/>
      <c r="G40" s="463"/>
      <c r="H40" s="501"/>
      <c r="I40" s="467"/>
      <c r="J40" s="468"/>
      <c r="K40" s="501"/>
      <c r="L40" s="467"/>
      <c r="M40" s="468"/>
      <c r="N40" s="501"/>
      <c r="O40" s="468"/>
      <c r="P40" s="183">
        <f t="shared" si="17"/>
        <v>0</v>
      </c>
    </row>
    <row r="41" spans="1:17" x14ac:dyDescent="0.25">
      <c r="A41" s="181">
        <v>635</v>
      </c>
      <c r="B41" s="152" t="s">
        <v>69</v>
      </c>
      <c r="C41" s="461"/>
      <c r="D41" s="462"/>
      <c r="E41" s="462"/>
      <c r="F41" s="462"/>
      <c r="G41" s="463"/>
      <c r="H41" s="501"/>
      <c r="I41" s="467"/>
      <c r="J41" s="468"/>
      <c r="K41" s="501"/>
      <c r="L41" s="467"/>
      <c r="M41" s="468"/>
      <c r="N41" s="501"/>
      <c r="O41" s="468"/>
      <c r="P41" s="183">
        <f t="shared" si="17"/>
        <v>0</v>
      </c>
    </row>
    <row r="42" spans="1:17" x14ac:dyDescent="0.25">
      <c r="A42" s="181">
        <v>636</v>
      </c>
      <c r="B42" s="152" t="s">
        <v>23</v>
      </c>
      <c r="C42" s="461"/>
      <c r="D42" s="462"/>
      <c r="E42" s="462"/>
      <c r="F42" s="462"/>
      <c r="G42" s="463"/>
      <c r="H42" s="501"/>
      <c r="I42" s="467"/>
      <c r="J42" s="468"/>
      <c r="K42" s="501"/>
      <c r="L42" s="467"/>
      <c r="M42" s="468"/>
      <c r="N42" s="501"/>
      <c r="O42" s="468"/>
      <c r="P42" s="183">
        <f t="shared" si="17"/>
        <v>0</v>
      </c>
    </row>
    <row r="43" spans="1:17" x14ac:dyDescent="0.25">
      <c r="A43" s="181">
        <v>637</v>
      </c>
      <c r="B43" s="152" t="s">
        <v>25</v>
      </c>
      <c r="C43" s="461"/>
      <c r="D43" s="462"/>
      <c r="E43" s="462"/>
      <c r="F43" s="462"/>
      <c r="G43" s="463"/>
      <c r="H43" s="501"/>
      <c r="I43" s="467"/>
      <c r="J43" s="468"/>
      <c r="K43" s="501"/>
      <c r="L43" s="467"/>
      <c r="M43" s="468"/>
      <c r="N43" s="501"/>
      <c r="O43" s="468"/>
      <c r="P43" s="183">
        <f t="shared" si="17"/>
        <v>0</v>
      </c>
    </row>
    <row r="44" spans="1:17" x14ac:dyDescent="0.25">
      <c r="A44" s="181">
        <v>650</v>
      </c>
      <c r="B44" s="152" t="s">
        <v>9</v>
      </c>
      <c r="C44" s="461"/>
      <c r="D44" s="462"/>
      <c r="E44" s="462"/>
      <c r="F44" s="462"/>
      <c r="G44" s="463"/>
      <c r="H44" s="501"/>
      <c r="I44" s="467"/>
      <c r="J44" s="468"/>
      <c r="K44" s="501"/>
      <c r="L44" s="467"/>
      <c r="M44" s="468"/>
      <c r="N44" s="501"/>
      <c r="O44" s="468"/>
      <c r="P44" s="183">
        <f t="shared" si="17"/>
        <v>0</v>
      </c>
    </row>
    <row r="45" spans="1:17" ht="15.75" thickBot="1" x14ac:dyDescent="0.3">
      <c r="A45" s="181"/>
      <c r="B45" s="182" t="s">
        <v>63</v>
      </c>
      <c r="C45" s="115"/>
      <c r="D45" s="115"/>
      <c r="E45" s="115"/>
      <c r="F45" s="115"/>
      <c r="G45" s="116"/>
      <c r="H45" s="512"/>
      <c r="I45" s="513"/>
      <c r="J45" s="514"/>
      <c r="K45" s="512"/>
      <c r="L45" s="513"/>
      <c r="M45" s="514"/>
      <c r="N45" s="512"/>
      <c r="O45" s="514"/>
      <c r="P45" s="183">
        <f t="shared" si="17"/>
        <v>0</v>
      </c>
      <c r="Q45" s="106"/>
    </row>
    <row r="46" spans="1:17" ht="28.5" customHeight="1" thickBot="1" x14ac:dyDescent="0.3">
      <c r="A46" s="509" t="s">
        <v>70</v>
      </c>
      <c r="B46" s="510"/>
      <c r="C46" s="510"/>
      <c r="D46" s="510"/>
      <c r="E46" s="510"/>
      <c r="F46" s="510"/>
      <c r="G46" s="510"/>
      <c r="H46" s="510"/>
      <c r="I46" s="510"/>
      <c r="J46" s="510"/>
      <c r="K46" s="510"/>
      <c r="L46" s="510"/>
      <c r="M46" s="510"/>
      <c r="N46" s="510"/>
      <c r="O46" s="511"/>
      <c r="P46" s="184">
        <f>SUM(P34:P45)</f>
        <v>0</v>
      </c>
      <c r="Q46" s="69"/>
    </row>
    <row r="47" spans="1:17" x14ac:dyDescent="0.25">
      <c r="A47" s="495" t="s">
        <v>97</v>
      </c>
      <c r="B47" s="496"/>
      <c r="C47" s="496"/>
      <c r="D47" s="496"/>
      <c r="E47" s="496"/>
      <c r="F47" s="496"/>
      <c r="G47" s="496"/>
      <c r="H47" s="496"/>
      <c r="I47" s="496"/>
      <c r="J47" s="496"/>
      <c r="K47" s="496"/>
      <c r="L47" s="496"/>
      <c r="M47" s="496"/>
      <c r="N47" s="496"/>
      <c r="O47" s="497"/>
      <c r="P47" s="493">
        <f>SUM(P10:P21,P23:P30,P34:P45)</f>
        <v>0</v>
      </c>
      <c r="Q47" s="69"/>
    </row>
    <row r="48" spans="1:17" ht="15.75" thickBot="1" x14ac:dyDescent="0.3">
      <c r="A48" s="498"/>
      <c r="B48" s="499"/>
      <c r="C48" s="499"/>
      <c r="D48" s="499"/>
      <c r="E48" s="499"/>
      <c r="F48" s="499"/>
      <c r="G48" s="499"/>
      <c r="H48" s="499"/>
      <c r="I48" s="499"/>
      <c r="J48" s="499"/>
      <c r="K48" s="499"/>
      <c r="L48" s="499"/>
      <c r="M48" s="499"/>
      <c r="N48" s="499"/>
      <c r="O48" s="500"/>
      <c r="P48" s="494"/>
      <c r="Q48" s="69"/>
    </row>
    <row r="49" spans="1:17" x14ac:dyDescent="0.25">
      <c r="P49" s="117"/>
    </row>
    <row r="50" spans="1:17" x14ac:dyDescent="0.25">
      <c r="P50" s="118"/>
    </row>
    <row r="51" spans="1:17" x14ac:dyDescent="0.25">
      <c r="P51" s="118"/>
      <c r="Q51" s="68" t="s">
        <v>72</v>
      </c>
    </row>
    <row r="52" spans="1:17" x14ac:dyDescent="0.25">
      <c r="P52" s="118"/>
    </row>
    <row r="53" spans="1:17" x14ac:dyDescent="0.25">
      <c r="P53" s="118"/>
    </row>
    <row r="54" spans="1:17" ht="15.75" x14ac:dyDescent="0.25">
      <c r="A54" s="119" t="s">
        <v>64</v>
      </c>
      <c r="P54" s="118"/>
    </row>
    <row r="55" spans="1:17" ht="26.25" x14ac:dyDescent="0.4">
      <c r="B55" s="120" t="s">
        <v>92</v>
      </c>
      <c r="P55" s="118"/>
    </row>
    <row r="56" spans="1:17" x14ac:dyDescent="0.25">
      <c r="A56" s="121" t="s">
        <v>47</v>
      </c>
      <c r="B56" s="68" t="s">
        <v>58</v>
      </c>
      <c r="P56" s="118"/>
    </row>
    <row r="57" spans="1:17" x14ac:dyDescent="0.25">
      <c r="A57" s="121" t="s">
        <v>50</v>
      </c>
      <c r="B57" s="68" t="s">
        <v>67</v>
      </c>
      <c r="P57" s="118"/>
    </row>
    <row r="58" spans="1:17" x14ac:dyDescent="0.25">
      <c r="A58" s="121" t="s">
        <v>53</v>
      </c>
      <c r="B58" s="68" t="s">
        <v>54</v>
      </c>
      <c r="P58" s="118"/>
    </row>
    <row r="59" spans="1:17" x14ac:dyDescent="0.25">
      <c r="A59" s="121" t="s">
        <v>57</v>
      </c>
      <c r="B59" s="68" t="s">
        <v>59</v>
      </c>
      <c r="P59" s="118"/>
    </row>
    <row r="60" spans="1:17" x14ac:dyDescent="0.25">
      <c r="A60" s="121" t="s">
        <v>61</v>
      </c>
      <c r="B60" s="68" t="s">
        <v>62</v>
      </c>
    </row>
  </sheetData>
  <sheetProtection password="CFEB" sheet="1" objects="1" scenarios="1"/>
  <mergeCells count="84">
    <mergeCell ref="A31:O31"/>
    <mergeCell ref="A46:O46"/>
    <mergeCell ref="C4:P4"/>
    <mergeCell ref="A4:B4"/>
    <mergeCell ref="H45:J45"/>
    <mergeCell ref="A6:B6"/>
    <mergeCell ref="N45:O45"/>
    <mergeCell ref="K45:M45"/>
    <mergeCell ref="N36:O36"/>
    <mergeCell ref="K36:M36"/>
    <mergeCell ref="H36:J36"/>
    <mergeCell ref="P34:P35"/>
    <mergeCell ref="A34:A35"/>
    <mergeCell ref="N42:O42"/>
    <mergeCell ref="N43:O43"/>
    <mergeCell ref="N44:O44"/>
    <mergeCell ref="A3:B3"/>
    <mergeCell ref="A2:B2"/>
    <mergeCell ref="C3:P3"/>
    <mergeCell ref="C2:P2"/>
    <mergeCell ref="C5:P5"/>
    <mergeCell ref="K37:M37"/>
    <mergeCell ref="K38:M38"/>
    <mergeCell ref="K39:M39"/>
    <mergeCell ref="K40:M40"/>
    <mergeCell ref="K41:M41"/>
    <mergeCell ref="N37:O37"/>
    <mergeCell ref="N38:O38"/>
    <mergeCell ref="N39:O39"/>
    <mergeCell ref="N40:O40"/>
    <mergeCell ref="N41:O41"/>
    <mergeCell ref="P47:P48"/>
    <mergeCell ref="A47:O48"/>
    <mergeCell ref="H37:J37"/>
    <mergeCell ref="H38:J38"/>
    <mergeCell ref="H39:J39"/>
    <mergeCell ref="H40:J40"/>
    <mergeCell ref="H41:J41"/>
    <mergeCell ref="H42:J42"/>
    <mergeCell ref="H43:J43"/>
    <mergeCell ref="H44:J44"/>
    <mergeCell ref="K42:M42"/>
    <mergeCell ref="K43:M43"/>
    <mergeCell ref="C37:G37"/>
    <mergeCell ref="C38:G38"/>
    <mergeCell ref="C39:G39"/>
    <mergeCell ref="K44:M44"/>
    <mergeCell ref="B34:B35"/>
    <mergeCell ref="C36:G36"/>
    <mergeCell ref="S9:U9"/>
    <mergeCell ref="D34:G35"/>
    <mergeCell ref="D17:D18"/>
    <mergeCell ref="D19:D20"/>
    <mergeCell ref="K34:M35"/>
    <mergeCell ref="N34:O35"/>
    <mergeCell ref="P8:P9"/>
    <mergeCell ref="B32:G32"/>
    <mergeCell ref="N32:O32"/>
    <mergeCell ref="K32:M32"/>
    <mergeCell ref="H32:J32"/>
    <mergeCell ref="H8:J8"/>
    <mergeCell ref="H34:J35"/>
    <mergeCell ref="P32:P33"/>
    <mergeCell ref="C42:G42"/>
    <mergeCell ref="C43:G43"/>
    <mergeCell ref="C44:G44"/>
    <mergeCell ref="C41:G41"/>
    <mergeCell ref="C40:G40"/>
    <mergeCell ref="A1:P1"/>
    <mergeCell ref="D11:D12"/>
    <mergeCell ref="B11:B15"/>
    <mergeCell ref="C11:C12"/>
    <mergeCell ref="N33:O33"/>
    <mergeCell ref="K33:M33"/>
    <mergeCell ref="H33:J33"/>
    <mergeCell ref="C33:G33"/>
    <mergeCell ref="B29:B30"/>
    <mergeCell ref="B16:B21"/>
    <mergeCell ref="B27:B28"/>
    <mergeCell ref="B25:B26"/>
    <mergeCell ref="B23:B24"/>
    <mergeCell ref="B8:G8"/>
    <mergeCell ref="N8:O8"/>
    <mergeCell ref="K8:M8"/>
  </mergeCells>
  <conditionalFormatting sqref="H29 K29 N29 P29">
    <cfRule type="cellIs" dxfId="14" priority="6" operator="greaterThan">
      <formula>$G$29&gt;5</formula>
    </cfRule>
    <cfRule type="cellIs" dxfId="13" priority="7" operator="greaterThan">
      <formula>$G$29&gt;5</formula>
    </cfRule>
  </conditionalFormatting>
  <conditionalFormatting sqref="H30 K30 N30">
    <cfRule type="cellIs" dxfId="12" priority="3" operator="lessThan">
      <formula>$G$30&gt;5</formula>
    </cfRule>
    <cfRule type="cellIs" dxfId="11" priority="5" operator="greaterThan">
      <formula>$G$30&gt;5</formula>
    </cfRule>
  </conditionalFormatting>
  <conditionalFormatting sqref="H29 K29 N29">
    <cfRule type="cellIs" dxfId="10" priority="1" operator="lessThan">
      <formula>$G$29&gt;5</formula>
    </cfRule>
    <cfRule type="cellIs" dxfId="9" priority="4" operator="lessThan">
      <formula>$G$29&gt;5</formula>
    </cfRule>
  </conditionalFormatting>
  <conditionalFormatting sqref="H30 K30 N30">
    <cfRule type="cellIs" dxfId="8" priority="2" operator="lessThan">
      <formula>$G$30&gt;5</formula>
    </cfRule>
  </conditionalFormatting>
  <pageMargins left="0.25" right="0.25" top="0.75" bottom="0.75" header="0.3" footer="0.3"/>
  <pageSetup paperSize="9" scale="48" fitToHeight="0" orientation="landscape" r:id="rId1"/>
  <ignoredErrors>
    <ignoredError sqref="O24:O29" 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60"/>
  <sheetViews>
    <sheetView view="pageBreakPreview" topLeftCell="A7" zoomScale="85" zoomScaleNormal="85" zoomScaleSheetLayoutView="85" workbookViewId="0">
      <selection activeCell="N38" sqref="N38:O38"/>
    </sheetView>
  </sheetViews>
  <sheetFormatPr defaultRowHeight="15" x14ac:dyDescent="0.25"/>
  <cols>
    <col min="1" max="1" width="9.140625" customWidth="1"/>
    <col min="2" max="2" width="33.7109375" customWidth="1"/>
    <col min="3" max="3" width="22.140625" customWidth="1"/>
    <col min="4" max="6" width="13" customWidth="1"/>
    <col min="7" max="7" width="17.42578125" customWidth="1"/>
    <col min="8" max="8" width="16.140625" customWidth="1"/>
    <col min="9" max="9" width="17" customWidth="1"/>
    <col min="10" max="10" width="16.140625" customWidth="1"/>
    <col min="11" max="11" width="16.42578125" customWidth="1"/>
    <col min="12" max="12" width="17.140625" customWidth="1"/>
    <col min="13" max="13" width="18.5703125" customWidth="1"/>
    <col min="14" max="14" width="15.85546875" customWidth="1"/>
    <col min="15" max="15" width="22.85546875" customWidth="1"/>
    <col min="16" max="16" width="21.140625" style="1" customWidth="1"/>
    <col min="19" max="19" width="17.5703125" style="4" hidden="1" customWidth="1"/>
    <col min="20" max="20" width="11.85546875" hidden="1" customWidth="1"/>
    <col min="21" max="21" width="11.5703125" hidden="1" customWidth="1"/>
    <col min="22" max="22" width="12.140625" hidden="1" customWidth="1"/>
  </cols>
  <sheetData>
    <row r="1" spans="1:22" ht="26.25" x14ac:dyDescent="0.4">
      <c r="A1" s="399" t="s">
        <v>74</v>
      </c>
      <c r="B1" s="400"/>
      <c r="C1" s="400"/>
      <c r="D1" s="400"/>
      <c r="E1" s="400"/>
      <c r="F1" s="400"/>
      <c r="G1" s="400"/>
      <c r="H1" s="400"/>
      <c r="I1" s="400"/>
      <c r="J1" s="400"/>
      <c r="K1" s="400"/>
      <c r="L1" s="400"/>
      <c r="M1" s="400"/>
      <c r="N1" s="400"/>
      <c r="O1" s="400"/>
      <c r="P1" s="401"/>
    </row>
    <row r="2" spans="1:22" x14ac:dyDescent="0.25">
      <c r="A2" s="502" t="s">
        <v>0</v>
      </c>
      <c r="B2" s="503"/>
      <c r="C2" s="504">
        <f>'PRIEMYSELNÝ VÝSKUM'!C2</f>
        <v>0</v>
      </c>
      <c r="D2" s="504"/>
      <c r="E2" s="504"/>
      <c r="F2" s="504"/>
      <c r="G2" s="504"/>
      <c r="H2" s="504"/>
      <c r="I2" s="504"/>
      <c r="J2" s="504"/>
      <c r="K2" s="504"/>
      <c r="L2" s="504"/>
      <c r="M2" s="504"/>
      <c r="N2" s="504"/>
      <c r="O2" s="504"/>
      <c r="P2" s="505"/>
    </row>
    <row r="3" spans="1:22" x14ac:dyDescent="0.25">
      <c r="A3" s="502" t="s">
        <v>1</v>
      </c>
      <c r="B3" s="503"/>
      <c r="C3" s="504">
        <f>IFERROR('PRIEMYSELNÝ VÝSKUM'!C3:P3," ")</f>
        <v>0</v>
      </c>
      <c r="D3" s="504"/>
      <c r="E3" s="504"/>
      <c r="F3" s="504"/>
      <c r="G3" s="504"/>
      <c r="H3" s="504"/>
      <c r="I3" s="504"/>
      <c r="J3" s="504"/>
      <c r="K3" s="504"/>
      <c r="L3" s="504"/>
      <c r="M3" s="504"/>
      <c r="N3" s="504"/>
      <c r="O3" s="504"/>
      <c r="P3" s="505"/>
    </row>
    <row r="4" spans="1:22" x14ac:dyDescent="0.25">
      <c r="A4" s="415" t="s">
        <v>68</v>
      </c>
      <c r="B4" s="416"/>
      <c r="C4" s="504">
        <f>'PRIEMYSELNÝ VÝSKUM'!C4:P4</f>
        <v>0</v>
      </c>
      <c r="D4" s="504"/>
      <c r="E4" s="504"/>
      <c r="F4" s="504"/>
      <c r="G4" s="504"/>
      <c r="H4" s="504"/>
      <c r="I4" s="504"/>
      <c r="J4" s="504"/>
      <c r="K4" s="504"/>
      <c r="L4" s="504"/>
      <c r="M4" s="504"/>
      <c r="N4" s="504"/>
      <c r="O4" s="504"/>
      <c r="P4" s="505"/>
    </row>
    <row r="5" spans="1:22" x14ac:dyDescent="0.25">
      <c r="A5" s="151" t="s">
        <v>2</v>
      </c>
      <c r="B5" s="152"/>
      <c r="C5" s="504">
        <f>'PRIEMYSELNÝ VÝSKUM'!C5:P5</f>
        <v>0</v>
      </c>
      <c r="D5" s="504"/>
      <c r="E5" s="504"/>
      <c r="F5" s="504"/>
      <c r="G5" s="504"/>
      <c r="H5" s="504"/>
      <c r="I5" s="504"/>
      <c r="J5" s="504"/>
      <c r="K5" s="504"/>
      <c r="L5" s="504"/>
      <c r="M5" s="504"/>
      <c r="N5" s="504"/>
      <c r="O5" s="504"/>
      <c r="P5" s="505"/>
    </row>
    <row r="6" spans="1:22" ht="15.75" thickBot="1" x14ac:dyDescent="0.3">
      <c r="A6" s="515" t="s">
        <v>83</v>
      </c>
      <c r="B6" s="516"/>
      <c r="C6" s="519"/>
      <c r="D6" s="519"/>
      <c r="E6" s="519"/>
      <c r="F6" s="519"/>
      <c r="G6" s="519"/>
      <c r="H6" s="519"/>
      <c r="I6" s="519"/>
      <c r="J6" s="519"/>
      <c r="K6" s="519"/>
      <c r="L6" s="519"/>
      <c r="M6" s="519"/>
      <c r="N6" s="519"/>
      <c r="O6" s="519"/>
      <c r="P6" s="520"/>
    </row>
    <row r="7" spans="1:22" ht="15.75" thickBot="1" x14ac:dyDescent="0.3"/>
    <row r="8" spans="1:22" ht="18.75" x14ac:dyDescent="0.3">
      <c r="A8" s="3">
        <v>700</v>
      </c>
      <c r="B8" s="455" t="s">
        <v>3</v>
      </c>
      <c r="C8" s="455"/>
      <c r="D8" s="455"/>
      <c r="E8" s="455"/>
      <c r="F8" s="455"/>
      <c r="G8" s="455"/>
      <c r="H8" s="456">
        <v>2018</v>
      </c>
      <c r="I8" s="490"/>
      <c r="J8" s="457"/>
      <c r="K8" s="458">
        <v>2019</v>
      </c>
      <c r="L8" s="459"/>
      <c r="M8" s="460"/>
      <c r="N8" s="456">
        <v>2020</v>
      </c>
      <c r="O8" s="457"/>
      <c r="P8" s="481" t="s">
        <v>14</v>
      </c>
    </row>
    <row r="9" spans="1:22" s="2" customFormat="1" ht="45.75" customHeight="1" thickBot="1" x14ac:dyDescent="0.3">
      <c r="A9" s="15">
        <v>710</v>
      </c>
      <c r="B9" s="155" t="s">
        <v>49</v>
      </c>
      <c r="C9" s="156" t="s">
        <v>65</v>
      </c>
      <c r="D9" s="156" t="s">
        <v>11</v>
      </c>
      <c r="E9" s="156" t="s">
        <v>12</v>
      </c>
      <c r="F9" s="156" t="s">
        <v>48</v>
      </c>
      <c r="G9" s="156" t="s">
        <v>16</v>
      </c>
      <c r="H9" s="157" t="s">
        <v>51</v>
      </c>
      <c r="I9" s="156" t="s">
        <v>17</v>
      </c>
      <c r="J9" s="158" t="s">
        <v>13</v>
      </c>
      <c r="K9" s="157" t="s">
        <v>52</v>
      </c>
      <c r="L9" s="156" t="s">
        <v>17</v>
      </c>
      <c r="M9" s="158" t="s">
        <v>13</v>
      </c>
      <c r="N9" s="157" t="s">
        <v>51</v>
      </c>
      <c r="O9" s="158" t="s">
        <v>17</v>
      </c>
      <c r="P9" s="482"/>
      <c r="S9" s="343" t="s">
        <v>28</v>
      </c>
      <c r="T9" s="343"/>
      <c r="U9" s="343"/>
      <c r="V9" s="12" t="s">
        <v>26</v>
      </c>
    </row>
    <row r="10" spans="1:22" x14ac:dyDescent="0.25">
      <c r="A10" s="66"/>
      <c r="B10" s="185" t="s">
        <v>5</v>
      </c>
      <c r="C10" s="208"/>
      <c r="D10" s="34" t="s">
        <v>15</v>
      </c>
      <c r="E10" s="34" t="s">
        <v>15</v>
      </c>
      <c r="F10" s="34" t="s">
        <v>15</v>
      </c>
      <c r="G10" s="13" t="s">
        <v>15</v>
      </c>
      <c r="H10" s="33" t="s">
        <v>15</v>
      </c>
      <c r="I10" s="13" t="s">
        <v>15</v>
      </c>
      <c r="J10" s="14" t="s">
        <v>15</v>
      </c>
      <c r="K10" s="16" t="s">
        <v>15</v>
      </c>
      <c r="L10" s="13" t="s">
        <v>15</v>
      </c>
      <c r="M10" s="14" t="s">
        <v>15</v>
      </c>
      <c r="N10" s="33" t="s">
        <v>15</v>
      </c>
      <c r="O10" s="14" t="s">
        <v>15</v>
      </c>
      <c r="P10" s="161">
        <f>C10</f>
        <v>0</v>
      </c>
      <c r="S10" s="8"/>
      <c r="T10" s="9"/>
      <c r="U10" s="9"/>
      <c r="V10" s="9"/>
    </row>
    <row r="11" spans="1:22" x14ac:dyDescent="0.25">
      <c r="A11" s="6"/>
      <c r="B11" s="525" t="s">
        <v>4</v>
      </c>
      <c r="C11" s="527"/>
      <c r="D11" s="437">
        <v>2</v>
      </c>
      <c r="E11" s="123" t="s">
        <v>7</v>
      </c>
      <c r="F11" s="46"/>
      <c r="G11" s="131">
        <v>6</v>
      </c>
      <c r="H11" s="50"/>
      <c r="I11" s="142">
        <f>ROUNDUP(S11,0)</f>
        <v>0</v>
      </c>
      <c r="J11" s="143">
        <f>F11-I11</f>
        <v>0</v>
      </c>
      <c r="K11" s="54"/>
      <c r="L11" s="142">
        <f>ROUNDUP(T11,0)</f>
        <v>0</v>
      </c>
      <c r="M11" s="143">
        <f>J11-L11</f>
        <v>0</v>
      </c>
      <c r="N11" s="55"/>
      <c r="O11" s="145">
        <f>ROUNDUP(U11,0)</f>
        <v>0</v>
      </c>
      <c r="P11" s="162">
        <f>I11+L11+O11</f>
        <v>0</v>
      </c>
      <c r="S11" s="10">
        <f>(F11/G11/12)*H11</f>
        <v>0</v>
      </c>
      <c r="T11" s="9">
        <f>(F11/G11/12)*K11</f>
        <v>0</v>
      </c>
      <c r="U11" s="9">
        <f>(F11/G11/12)*N11</f>
        <v>0</v>
      </c>
      <c r="V11" s="9"/>
    </row>
    <row r="12" spans="1:22" x14ac:dyDescent="0.25">
      <c r="A12" s="6"/>
      <c r="B12" s="523"/>
      <c r="C12" s="528"/>
      <c r="D12" s="438"/>
      <c r="E12" s="124" t="s">
        <v>8</v>
      </c>
      <c r="F12" s="47"/>
      <c r="G12" s="132">
        <v>6</v>
      </c>
      <c r="H12" s="51"/>
      <c r="I12" s="136">
        <f>ROUNDUP(S12,0)</f>
        <v>0</v>
      </c>
      <c r="J12" s="137">
        <f>$F12-$I12</f>
        <v>0</v>
      </c>
      <c r="K12" s="51"/>
      <c r="L12" s="136">
        <f>ROUNDUP(T12,0)</f>
        <v>0</v>
      </c>
      <c r="M12" s="137">
        <f>J12-L12</f>
        <v>0</v>
      </c>
      <c r="N12" s="56"/>
      <c r="O12" s="148">
        <f>ROUNDUP($U12,0)</f>
        <v>0</v>
      </c>
      <c r="P12" s="162">
        <f>$I12+$L12+$O12</f>
        <v>0</v>
      </c>
      <c r="S12" s="8">
        <f>(F12/G12/12)*H12</f>
        <v>0</v>
      </c>
      <c r="T12" s="9">
        <f>(2*J12)/(7-1)</f>
        <v>0</v>
      </c>
      <c r="U12" s="11">
        <f>(((2*M12)/(7-2))/12)*N12</f>
        <v>0</v>
      </c>
      <c r="V12" s="9"/>
    </row>
    <row r="13" spans="1:22" x14ac:dyDescent="0.25">
      <c r="A13" s="6"/>
      <c r="B13" s="523"/>
      <c r="C13" s="43"/>
      <c r="D13" s="125">
        <v>4</v>
      </c>
      <c r="E13" s="126" t="s">
        <v>15</v>
      </c>
      <c r="F13" s="47"/>
      <c r="G13" s="132">
        <v>12</v>
      </c>
      <c r="H13" s="51"/>
      <c r="I13" s="136">
        <f>ROUNDUP(S13,0)</f>
        <v>0</v>
      </c>
      <c r="J13" s="137">
        <f t="shared" ref="J13:J21" si="0">$F13-$I13</f>
        <v>0</v>
      </c>
      <c r="K13" s="51"/>
      <c r="L13" s="136">
        <f>ROUNDUP(T13,0)</f>
        <v>0</v>
      </c>
      <c r="M13" s="137">
        <f t="shared" ref="M13:M21" si="1">J13-L13</f>
        <v>0</v>
      </c>
      <c r="N13" s="56"/>
      <c r="O13" s="148">
        <f t="shared" ref="O13:O21" si="2">ROUNDUP($U13,0)</f>
        <v>0</v>
      </c>
      <c r="P13" s="162">
        <f t="shared" ref="P13:P20" si="3">$I13+$L13+$O13</f>
        <v>0</v>
      </c>
      <c r="S13" s="8">
        <f>($F13/$G13/12)*$H13</f>
        <v>0</v>
      </c>
      <c r="T13" s="9">
        <f>($F13/$G13/12)*$K13</f>
        <v>0</v>
      </c>
      <c r="U13" s="9">
        <f>(F13/$G13/12)*$N13</f>
        <v>0</v>
      </c>
      <c r="V13" s="9"/>
    </row>
    <row r="14" spans="1:22" x14ac:dyDescent="0.25">
      <c r="A14" s="6"/>
      <c r="B14" s="523"/>
      <c r="C14" s="43"/>
      <c r="D14" s="125">
        <v>5</v>
      </c>
      <c r="E14" s="126" t="s">
        <v>15</v>
      </c>
      <c r="F14" s="47"/>
      <c r="G14" s="132">
        <v>20</v>
      </c>
      <c r="H14" s="51"/>
      <c r="I14" s="136">
        <f>ROUNDUP(S14,0)</f>
        <v>0</v>
      </c>
      <c r="J14" s="137">
        <f t="shared" si="0"/>
        <v>0</v>
      </c>
      <c r="K14" s="51"/>
      <c r="L14" s="136">
        <f>ROUNDUP(T14,0)</f>
        <v>0</v>
      </c>
      <c r="M14" s="137">
        <f t="shared" si="1"/>
        <v>0</v>
      </c>
      <c r="N14" s="56"/>
      <c r="O14" s="148">
        <f t="shared" si="2"/>
        <v>0</v>
      </c>
      <c r="P14" s="162">
        <f t="shared" si="3"/>
        <v>0</v>
      </c>
      <c r="S14" s="8">
        <f t="shared" ref="S14:S21" si="4">($F14/$G14/12)*$H14</f>
        <v>0</v>
      </c>
      <c r="T14" s="9">
        <f t="shared" ref="T14:T17" si="5">($F14/$G14/12)*$K14</f>
        <v>0</v>
      </c>
      <c r="U14" s="9">
        <f>(F14/$G14/12)*$N14</f>
        <v>0</v>
      </c>
      <c r="V14" s="9"/>
    </row>
    <row r="15" spans="1:22" x14ac:dyDescent="0.25">
      <c r="A15" s="6"/>
      <c r="B15" s="526"/>
      <c r="C15" s="44"/>
      <c r="D15" s="125">
        <v>6</v>
      </c>
      <c r="E15" s="126" t="s">
        <v>15</v>
      </c>
      <c r="F15" s="48"/>
      <c r="G15" s="132">
        <v>40</v>
      </c>
      <c r="H15" s="52"/>
      <c r="I15" s="144">
        <f>ROUNDUP(S15,0)</f>
        <v>0</v>
      </c>
      <c r="J15" s="139">
        <f t="shared" si="0"/>
        <v>0</v>
      </c>
      <c r="K15" s="52"/>
      <c r="L15" s="144">
        <f>ROUNDUP(T15,0)</f>
        <v>0</v>
      </c>
      <c r="M15" s="139">
        <f t="shared" si="1"/>
        <v>0</v>
      </c>
      <c r="N15" s="57"/>
      <c r="O15" s="149">
        <f t="shared" si="2"/>
        <v>0</v>
      </c>
      <c r="P15" s="162">
        <f t="shared" si="3"/>
        <v>0</v>
      </c>
      <c r="S15" s="8">
        <f t="shared" si="4"/>
        <v>0</v>
      </c>
      <c r="T15" s="9">
        <f t="shared" si="5"/>
        <v>0</v>
      </c>
      <c r="U15" s="9">
        <f>(F15/$G15/12)*$N15</f>
        <v>0</v>
      </c>
      <c r="V15" s="9"/>
    </row>
    <row r="16" spans="1:22" x14ac:dyDescent="0.25">
      <c r="A16" s="6"/>
      <c r="B16" s="525" t="s">
        <v>6</v>
      </c>
      <c r="C16" s="45"/>
      <c r="D16" s="127">
        <v>1</v>
      </c>
      <c r="E16" s="128" t="s">
        <v>15</v>
      </c>
      <c r="F16" s="46"/>
      <c r="G16" s="131">
        <v>4</v>
      </c>
      <c r="H16" s="50"/>
      <c r="I16" s="142">
        <f t="shared" ref="I16:I21" si="6">ROUNDUP(S16,0)</f>
        <v>0</v>
      </c>
      <c r="J16" s="143">
        <f t="shared" si="0"/>
        <v>0</v>
      </c>
      <c r="K16" s="50"/>
      <c r="L16" s="186">
        <f t="shared" ref="L16:L21" si="7">ROUNDUP(T16,0)</f>
        <v>0</v>
      </c>
      <c r="M16" s="135">
        <f t="shared" si="1"/>
        <v>0</v>
      </c>
      <c r="N16" s="50"/>
      <c r="O16" s="145">
        <f t="shared" si="2"/>
        <v>0</v>
      </c>
      <c r="P16" s="162">
        <f t="shared" si="3"/>
        <v>0</v>
      </c>
      <c r="S16" s="8">
        <f t="shared" si="4"/>
        <v>0</v>
      </c>
      <c r="T16" s="9">
        <f t="shared" si="5"/>
        <v>0</v>
      </c>
      <c r="U16" s="9">
        <f t="shared" ref="U16" si="8">($M16/$G16/12)*$N16</f>
        <v>0</v>
      </c>
      <c r="V16" s="9"/>
    </row>
    <row r="17" spans="1:22" x14ac:dyDescent="0.25">
      <c r="A17" s="6"/>
      <c r="B17" s="523"/>
      <c r="C17" s="43"/>
      <c r="D17" s="474">
        <v>2</v>
      </c>
      <c r="E17" s="129" t="s">
        <v>7</v>
      </c>
      <c r="F17" s="47"/>
      <c r="G17" s="132">
        <v>6</v>
      </c>
      <c r="H17" s="51"/>
      <c r="I17" s="136">
        <f t="shared" si="6"/>
        <v>0</v>
      </c>
      <c r="J17" s="137">
        <f t="shared" si="0"/>
        <v>0</v>
      </c>
      <c r="K17" s="51"/>
      <c r="L17" s="136">
        <f t="shared" si="7"/>
        <v>0</v>
      </c>
      <c r="M17" s="137">
        <f t="shared" si="1"/>
        <v>0</v>
      </c>
      <c r="N17" s="56"/>
      <c r="O17" s="147">
        <f t="shared" si="2"/>
        <v>0</v>
      </c>
      <c r="P17" s="162">
        <f t="shared" si="3"/>
        <v>0</v>
      </c>
      <c r="S17" s="8">
        <f t="shared" si="4"/>
        <v>0</v>
      </c>
      <c r="T17" s="9">
        <f t="shared" si="5"/>
        <v>0</v>
      </c>
      <c r="U17" s="9">
        <f>(F17/$G17/12)*$N17</f>
        <v>0</v>
      </c>
      <c r="V17" s="9"/>
    </row>
    <row r="18" spans="1:22" x14ac:dyDescent="0.25">
      <c r="A18" s="6"/>
      <c r="B18" s="523"/>
      <c r="C18" s="43"/>
      <c r="D18" s="438"/>
      <c r="E18" s="124" t="s">
        <v>8</v>
      </c>
      <c r="F18" s="47"/>
      <c r="G18" s="132">
        <v>6</v>
      </c>
      <c r="H18" s="51"/>
      <c r="I18" s="136">
        <f t="shared" si="6"/>
        <v>0</v>
      </c>
      <c r="J18" s="137">
        <f t="shared" si="0"/>
        <v>0</v>
      </c>
      <c r="K18" s="51"/>
      <c r="L18" s="136">
        <f t="shared" si="7"/>
        <v>0</v>
      </c>
      <c r="M18" s="137">
        <f t="shared" si="1"/>
        <v>0</v>
      </c>
      <c r="N18" s="51"/>
      <c r="O18" s="148">
        <f t="shared" si="2"/>
        <v>0</v>
      </c>
      <c r="P18" s="162">
        <f t="shared" si="3"/>
        <v>0</v>
      </c>
      <c r="S18" s="8">
        <f t="shared" si="4"/>
        <v>0</v>
      </c>
      <c r="T18" s="9">
        <f>(2*J18)/(7-1)</f>
        <v>0</v>
      </c>
      <c r="U18" s="9">
        <f>(((2*M18)/(7-2))/12)*N18</f>
        <v>0</v>
      </c>
      <c r="V18" s="9"/>
    </row>
    <row r="19" spans="1:22" x14ac:dyDescent="0.25">
      <c r="A19" s="6"/>
      <c r="B19" s="523"/>
      <c r="C19" s="43"/>
      <c r="D19" s="474">
        <v>3</v>
      </c>
      <c r="E19" s="129" t="s">
        <v>7</v>
      </c>
      <c r="F19" s="47"/>
      <c r="G19" s="132">
        <v>8</v>
      </c>
      <c r="H19" s="51"/>
      <c r="I19" s="136">
        <f t="shared" si="6"/>
        <v>0</v>
      </c>
      <c r="J19" s="137">
        <f t="shared" si="0"/>
        <v>0</v>
      </c>
      <c r="K19" s="51"/>
      <c r="L19" s="144">
        <f t="shared" si="7"/>
        <v>0</v>
      </c>
      <c r="M19" s="139">
        <f t="shared" si="1"/>
        <v>0</v>
      </c>
      <c r="N19" s="51"/>
      <c r="O19" s="148">
        <f t="shared" si="2"/>
        <v>0</v>
      </c>
      <c r="P19" s="162">
        <f t="shared" si="3"/>
        <v>0</v>
      </c>
      <c r="S19" s="8">
        <f t="shared" si="4"/>
        <v>0</v>
      </c>
      <c r="T19" s="9">
        <f>(F19/G19/12)*K19</f>
        <v>0</v>
      </c>
      <c r="U19" s="9">
        <f>(F19/G19/12)*N19</f>
        <v>0</v>
      </c>
      <c r="V19" s="9"/>
    </row>
    <row r="20" spans="1:22" x14ac:dyDescent="0.25">
      <c r="A20" s="6"/>
      <c r="B20" s="523"/>
      <c r="C20" s="43"/>
      <c r="D20" s="438"/>
      <c r="E20" s="124" t="s">
        <v>8</v>
      </c>
      <c r="F20" s="47"/>
      <c r="G20" s="132">
        <v>8</v>
      </c>
      <c r="H20" s="51"/>
      <c r="I20" s="136">
        <f t="shared" si="6"/>
        <v>0</v>
      </c>
      <c r="J20" s="137">
        <f t="shared" si="0"/>
        <v>0</v>
      </c>
      <c r="K20" s="51"/>
      <c r="L20" s="136">
        <f t="shared" si="7"/>
        <v>0</v>
      </c>
      <c r="M20" s="137">
        <f t="shared" si="1"/>
        <v>0</v>
      </c>
      <c r="N20" s="51"/>
      <c r="O20" s="147">
        <f t="shared" si="2"/>
        <v>0</v>
      </c>
      <c r="P20" s="162">
        <f t="shared" si="3"/>
        <v>0</v>
      </c>
      <c r="S20" s="8">
        <f t="shared" si="4"/>
        <v>0</v>
      </c>
      <c r="T20" s="9">
        <f>(2*J20)/(9-1)</f>
        <v>0</v>
      </c>
      <c r="U20" s="9">
        <f>(((2*M20)/(9-2))/12)*N20</f>
        <v>0</v>
      </c>
      <c r="V20" s="9"/>
    </row>
    <row r="21" spans="1:22" x14ac:dyDescent="0.25">
      <c r="A21" s="6"/>
      <c r="B21" s="523"/>
      <c r="C21" s="44"/>
      <c r="D21" s="125">
        <v>4</v>
      </c>
      <c r="E21" s="126" t="s">
        <v>15</v>
      </c>
      <c r="F21" s="49"/>
      <c r="G21" s="132">
        <v>12</v>
      </c>
      <c r="H21" s="53"/>
      <c r="I21" s="144">
        <f t="shared" si="6"/>
        <v>0</v>
      </c>
      <c r="J21" s="139">
        <f t="shared" si="0"/>
        <v>0</v>
      </c>
      <c r="K21" s="53"/>
      <c r="L21" s="144">
        <f t="shared" si="7"/>
        <v>0</v>
      </c>
      <c r="M21" s="139">
        <f t="shared" si="1"/>
        <v>0</v>
      </c>
      <c r="N21" s="53"/>
      <c r="O21" s="149">
        <f t="shared" si="2"/>
        <v>0</v>
      </c>
      <c r="P21" s="162">
        <f>$I21+$L21+$O21</f>
        <v>0</v>
      </c>
      <c r="S21" s="8">
        <f t="shared" si="4"/>
        <v>0</v>
      </c>
      <c r="T21" s="9">
        <f>(F21/G21/12)*K21</f>
        <v>0</v>
      </c>
      <c r="U21" s="9">
        <f>(F21/G21/12)*N21</f>
        <v>0</v>
      </c>
      <c r="V21" s="9"/>
    </row>
    <row r="22" spans="1:22" ht="45.75" customHeight="1" x14ac:dyDescent="0.25">
      <c r="A22" s="6"/>
      <c r="B22" s="187" t="s">
        <v>56</v>
      </c>
      <c r="C22" s="188"/>
      <c r="D22" s="189"/>
      <c r="E22" s="189"/>
      <c r="F22" s="189"/>
      <c r="G22" s="189"/>
      <c r="H22" s="190"/>
      <c r="I22" s="191"/>
      <c r="J22" s="192"/>
      <c r="K22" s="189"/>
      <c r="L22" s="191"/>
      <c r="M22" s="192"/>
      <c r="N22" s="189"/>
      <c r="O22" s="193"/>
      <c r="P22" s="194"/>
      <c r="Q22" s="5"/>
      <c r="S22" s="8"/>
      <c r="T22" s="9"/>
      <c r="U22" s="9"/>
      <c r="V22" s="9"/>
    </row>
    <row r="23" spans="1:22" x14ac:dyDescent="0.25">
      <c r="A23" s="6"/>
      <c r="B23" s="521" t="s">
        <v>18</v>
      </c>
      <c r="C23" s="62"/>
      <c r="D23" s="163" t="s">
        <v>15</v>
      </c>
      <c r="E23" s="164" t="s">
        <v>7</v>
      </c>
      <c r="F23" s="46"/>
      <c r="G23" s="59"/>
      <c r="H23" s="50"/>
      <c r="I23" s="171">
        <f>IFERROR(ROUNDUP($S23,0),0)</f>
        <v>0</v>
      </c>
      <c r="J23" s="172">
        <f>$F23-$I23</f>
        <v>0</v>
      </c>
      <c r="K23" s="50"/>
      <c r="L23" s="171">
        <f>IFERROR(ROUNDUP($T23,0),0)</f>
        <v>0</v>
      </c>
      <c r="M23" s="172">
        <f>$J23-$L23</f>
        <v>0</v>
      </c>
      <c r="N23" s="50"/>
      <c r="O23" s="173">
        <f>IFERROR(ROUNDUP($U23,0),0)</f>
        <v>0</v>
      </c>
      <c r="P23" s="162">
        <f xml:space="preserve"> $I23+ $L23+ $O23</f>
        <v>0</v>
      </c>
      <c r="Q23" s="6"/>
      <c r="S23" s="8" t="e">
        <f>($F23/$G23/12)*$H23</f>
        <v>#DIV/0!</v>
      </c>
      <c r="T23" s="9" t="e">
        <f>($F23/$G23/12)*$K23</f>
        <v>#DIV/0!</v>
      </c>
      <c r="U23" s="9" t="e">
        <f>(F23/$G23/12)*$N23</f>
        <v>#DIV/0!</v>
      </c>
      <c r="V23" s="9"/>
    </row>
    <row r="24" spans="1:22" x14ac:dyDescent="0.25">
      <c r="A24" s="6"/>
      <c r="B24" s="522"/>
      <c r="C24" s="43"/>
      <c r="D24" s="163" t="s">
        <v>15</v>
      </c>
      <c r="E24" s="165" t="s">
        <v>8</v>
      </c>
      <c r="F24" s="47"/>
      <c r="G24" s="60"/>
      <c r="H24" s="51"/>
      <c r="I24" s="169">
        <f>IFERROR(ROUNDUP($S24,0),0)</f>
        <v>0</v>
      </c>
      <c r="J24" s="170">
        <f t="shared" ref="J24:J30" si="9">$F24-$I24</f>
        <v>0</v>
      </c>
      <c r="K24" s="51"/>
      <c r="L24" s="195">
        <f t="shared" ref="L24:L30" si="10">IFERROR(ROUNDUP($T24,0),0)</f>
        <v>0</v>
      </c>
      <c r="M24" s="196">
        <f t="shared" ref="M24:M30" si="11">$J24-$L24</f>
        <v>0</v>
      </c>
      <c r="N24" s="51"/>
      <c r="O24" s="174">
        <f t="shared" ref="O24:O30" si="12">ROUNDUP($U24,0)</f>
        <v>0</v>
      </c>
      <c r="P24" s="162">
        <f t="shared" ref="P24:P28" si="13" xml:space="preserve"> $I24+ $L24+ $O24</f>
        <v>0</v>
      </c>
      <c r="Q24" s="6"/>
      <c r="S24" s="8" t="e">
        <f t="shared" ref="S24:S30" si="14">($F24/$G24/12)*$H24</f>
        <v>#DIV/0!</v>
      </c>
      <c r="T24" s="9" t="e">
        <f>(2*J23)/(V24-1)</f>
        <v>#DIV/0!</v>
      </c>
      <c r="U24" s="9">
        <f>(((2*M24)/(V24-2))/12)*N24</f>
        <v>0</v>
      </c>
      <c r="V24" s="9">
        <f>G24+1</f>
        <v>1</v>
      </c>
    </row>
    <row r="25" spans="1:22" x14ac:dyDescent="0.25">
      <c r="A25" s="6"/>
      <c r="B25" s="521" t="s">
        <v>19</v>
      </c>
      <c r="C25" s="43"/>
      <c r="D25" s="163" t="s">
        <v>15</v>
      </c>
      <c r="E25" s="164" t="s">
        <v>7</v>
      </c>
      <c r="F25" s="47"/>
      <c r="G25" s="60"/>
      <c r="H25" s="51"/>
      <c r="I25" s="171">
        <f t="shared" ref="I25:I30" si="15">IFERROR(ROUNDUP($S25,0),0)</f>
        <v>0</v>
      </c>
      <c r="J25" s="172">
        <f t="shared" si="9"/>
        <v>0</v>
      </c>
      <c r="K25" s="51"/>
      <c r="L25" s="169">
        <f t="shared" si="10"/>
        <v>0</v>
      </c>
      <c r="M25" s="170">
        <f t="shared" si="11"/>
        <v>0</v>
      </c>
      <c r="N25" s="51"/>
      <c r="O25" s="174">
        <f>IFERROR(ROUNDUP($U25,0),0)</f>
        <v>0</v>
      </c>
      <c r="P25" s="162">
        <f t="shared" si="13"/>
        <v>0</v>
      </c>
      <c r="Q25" s="6"/>
      <c r="S25" s="8" t="e">
        <f t="shared" si="14"/>
        <v>#DIV/0!</v>
      </c>
      <c r="T25" s="9" t="e">
        <f t="shared" ref="T25:T27" si="16">($F25/$G25/12)*$K25</f>
        <v>#DIV/0!</v>
      </c>
      <c r="U25" s="9" t="e">
        <f>(F25/$G25/12)*$N25</f>
        <v>#DIV/0!</v>
      </c>
      <c r="V25" s="9"/>
    </row>
    <row r="26" spans="1:22" x14ac:dyDescent="0.25">
      <c r="A26" s="6"/>
      <c r="B26" s="522"/>
      <c r="C26" s="43"/>
      <c r="D26" s="163" t="s">
        <v>15</v>
      </c>
      <c r="E26" s="165" t="s">
        <v>8</v>
      </c>
      <c r="F26" s="47"/>
      <c r="G26" s="60"/>
      <c r="H26" s="51"/>
      <c r="I26" s="195">
        <f t="shared" si="15"/>
        <v>0</v>
      </c>
      <c r="J26" s="196">
        <f t="shared" si="9"/>
        <v>0</v>
      </c>
      <c r="K26" s="51"/>
      <c r="L26" s="169">
        <f t="shared" si="10"/>
        <v>0</v>
      </c>
      <c r="M26" s="170">
        <f t="shared" si="11"/>
        <v>0</v>
      </c>
      <c r="N26" s="51"/>
      <c r="O26" s="174">
        <f t="shared" si="12"/>
        <v>0</v>
      </c>
      <c r="P26" s="162">
        <f t="shared" si="13"/>
        <v>0</v>
      </c>
      <c r="Q26" s="6"/>
      <c r="S26" s="8" t="e">
        <f t="shared" si="14"/>
        <v>#DIV/0!</v>
      </c>
      <c r="T26" s="9" t="e">
        <f>(2*J26)/(V26-1)</f>
        <v>#DIV/0!</v>
      </c>
      <c r="U26" s="9">
        <f>(((2*M26)/(V26-2))/12)*N26</f>
        <v>0</v>
      </c>
      <c r="V26" s="9">
        <f>G26+1</f>
        <v>1</v>
      </c>
    </row>
    <row r="27" spans="1:22" x14ac:dyDescent="0.25">
      <c r="A27" s="6"/>
      <c r="B27" s="523" t="s">
        <v>82</v>
      </c>
      <c r="C27" s="43"/>
      <c r="D27" s="163" t="s">
        <v>15</v>
      </c>
      <c r="E27" s="164" t="s">
        <v>7</v>
      </c>
      <c r="F27" s="47"/>
      <c r="G27" s="60"/>
      <c r="H27" s="51"/>
      <c r="I27" s="195">
        <f t="shared" si="15"/>
        <v>0</v>
      </c>
      <c r="J27" s="196">
        <f t="shared" si="9"/>
        <v>0</v>
      </c>
      <c r="K27" s="51"/>
      <c r="L27" s="169">
        <f t="shared" si="10"/>
        <v>0</v>
      </c>
      <c r="M27" s="170">
        <f t="shared" si="11"/>
        <v>0</v>
      </c>
      <c r="N27" s="51"/>
      <c r="O27" s="174">
        <f>IFERROR(ROUNDUP($U27,0),0)</f>
        <v>0</v>
      </c>
      <c r="P27" s="162">
        <f t="shared" si="13"/>
        <v>0</v>
      </c>
      <c r="S27" s="8" t="e">
        <f t="shared" si="14"/>
        <v>#DIV/0!</v>
      </c>
      <c r="T27" s="9" t="e">
        <f t="shared" si="16"/>
        <v>#DIV/0!</v>
      </c>
      <c r="U27" s="9" t="e">
        <f>(F27/$G27/12)*$N27</f>
        <v>#DIV/0!</v>
      </c>
      <c r="V27" s="9"/>
    </row>
    <row r="28" spans="1:22" x14ac:dyDescent="0.25">
      <c r="A28" s="6"/>
      <c r="B28" s="523"/>
      <c r="C28" s="43"/>
      <c r="D28" s="163" t="s">
        <v>15</v>
      </c>
      <c r="E28" s="165" t="s">
        <v>8</v>
      </c>
      <c r="F28" s="47"/>
      <c r="G28" s="60"/>
      <c r="H28" s="51"/>
      <c r="I28" s="195">
        <f t="shared" si="15"/>
        <v>0</v>
      </c>
      <c r="J28" s="196">
        <f t="shared" si="9"/>
        <v>0</v>
      </c>
      <c r="K28" s="51"/>
      <c r="L28" s="169">
        <f t="shared" si="10"/>
        <v>0</v>
      </c>
      <c r="M28" s="170">
        <f t="shared" si="11"/>
        <v>0</v>
      </c>
      <c r="N28" s="51"/>
      <c r="O28" s="174">
        <f t="shared" si="12"/>
        <v>0</v>
      </c>
      <c r="P28" s="162">
        <f t="shared" si="13"/>
        <v>0</v>
      </c>
      <c r="Q28" s="6"/>
      <c r="S28" s="8" t="e">
        <f t="shared" si="14"/>
        <v>#DIV/0!</v>
      </c>
      <c r="T28" s="9" t="e">
        <f>(2*J28)/(V28-1)</f>
        <v>#DIV/0!</v>
      </c>
      <c r="U28" s="9">
        <f>(((2*M28)/(V28-2))/12)*N28</f>
        <v>0</v>
      </c>
      <c r="V28" s="9">
        <f>G28+1</f>
        <v>1</v>
      </c>
    </row>
    <row r="29" spans="1:22" x14ac:dyDescent="0.25">
      <c r="A29" s="6"/>
      <c r="B29" s="521" t="s">
        <v>55</v>
      </c>
      <c r="C29" s="43"/>
      <c r="D29" s="166" t="s">
        <v>15</v>
      </c>
      <c r="E29" s="164" t="s">
        <v>7</v>
      </c>
      <c r="F29" s="47"/>
      <c r="G29" s="60"/>
      <c r="H29" s="51"/>
      <c r="I29" s="195">
        <f t="shared" si="15"/>
        <v>0</v>
      </c>
      <c r="J29" s="196">
        <f t="shared" si="9"/>
        <v>0</v>
      </c>
      <c r="K29" s="51"/>
      <c r="L29" s="169">
        <f t="shared" si="10"/>
        <v>0</v>
      </c>
      <c r="M29" s="170">
        <f t="shared" si="11"/>
        <v>0</v>
      </c>
      <c r="N29" s="51"/>
      <c r="O29" s="174">
        <f>IFERROR(ROUNDUP($U29,0),0)</f>
        <v>0</v>
      </c>
      <c r="P29" s="175">
        <f>I29+L29+O29</f>
        <v>0</v>
      </c>
      <c r="Q29" s="6"/>
      <c r="S29" s="8" t="e">
        <f t="shared" si="14"/>
        <v>#DIV/0!</v>
      </c>
      <c r="T29" s="9" t="e">
        <f>(F29/G29/12)*K29</f>
        <v>#DIV/0!</v>
      </c>
      <c r="U29" s="9" t="e">
        <f>(F29/G29/12)*N29</f>
        <v>#DIV/0!</v>
      </c>
      <c r="V29" s="9"/>
    </row>
    <row r="30" spans="1:22" ht="15.75" thickBot="1" x14ac:dyDescent="0.3">
      <c r="A30" s="6"/>
      <c r="B30" s="524"/>
      <c r="C30" s="44"/>
      <c r="D30" s="163" t="s">
        <v>15</v>
      </c>
      <c r="E30" s="165" t="s">
        <v>8</v>
      </c>
      <c r="F30" s="49"/>
      <c r="G30" s="61"/>
      <c r="H30" s="53"/>
      <c r="I30" s="197">
        <f t="shared" si="15"/>
        <v>0</v>
      </c>
      <c r="J30" s="198">
        <f t="shared" si="9"/>
        <v>0</v>
      </c>
      <c r="K30" s="53"/>
      <c r="L30" s="171">
        <f t="shared" si="10"/>
        <v>0</v>
      </c>
      <c r="M30" s="172">
        <f t="shared" si="11"/>
        <v>0</v>
      </c>
      <c r="N30" s="58"/>
      <c r="O30" s="176">
        <f t="shared" si="12"/>
        <v>0</v>
      </c>
      <c r="P30" s="177">
        <f>J30+M30+O30</f>
        <v>0</v>
      </c>
      <c r="Q30" s="6"/>
      <c r="S30" s="8" t="e">
        <f t="shared" si="14"/>
        <v>#DIV/0!</v>
      </c>
      <c r="T30" s="9" t="e">
        <f>(2*J30)/(V30-1)</f>
        <v>#DIV/0!</v>
      </c>
      <c r="U30" s="9">
        <f>(((2*M30)/(V30-2))/12)*N30</f>
        <v>0</v>
      </c>
      <c r="V30" s="9">
        <f>G30+1</f>
        <v>1</v>
      </c>
    </row>
    <row r="31" spans="1:22" ht="31.5" customHeight="1" thickBot="1" x14ac:dyDescent="0.3">
      <c r="A31" s="506" t="s">
        <v>71</v>
      </c>
      <c r="B31" s="507"/>
      <c r="C31" s="507"/>
      <c r="D31" s="507"/>
      <c r="E31" s="507"/>
      <c r="F31" s="507"/>
      <c r="G31" s="507"/>
      <c r="H31" s="507"/>
      <c r="I31" s="507"/>
      <c r="J31" s="507"/>
      <c r="K31" s="507"/>
      <c r="L31" s="507"/>
      <c r="M31" s="507"/>
      <c r="N31" s="507"/>
      <c r="O31" s="508"/>
      <c r="P31" s="162">
        <f>SUM(P10:P21,P23:P30)</f>
        <v>0</v>
      </c>
      <c r="Q31" s="5"/>
      <c r="S31" s="8"/>
      <c r="T31" s="9"/>
      <c r="U31" s="9"/>
      <c r="V31" s="9"/>
    </row>
    <row r="32" spans="1:22" ht="18.75" x14ac:dyDescent="0.3">
      <c r="A32" s="199">
        <v>600</v>
      </c>
      <c r="B32" s="483" t="s">
        <v>60</v>
      </c>
      <c r="C32" s="483"/>
      <c r="D32" s="483"/>
      <c r="E32" s="483"/>
      <c r="F32" s="483"/>
      <c r="G32" s="484"/>
      <c r="H32" s="488">
        <v>2018</v>
      </c>
      <c r="I32" s="488"/>
      <c r="J32" s="489"/>
      <c r="K32" s="485">
        <v>2019</v>
      </c>
      <c r="L32" s="487"/>
      <c r="M32" s="486"/>
      <c r="N32" s="485">
        <v>2020</v>
      </c>
      <c r="O32" s="486"/>
      <c r="P32" s="491"/>
    </row>
    <row r="33" spans="1:19" ht="15.75" thickBot="1" x14ac:dyDescent="0.3">
      <c r="A33" s="200"/>
      <c r="B33" s="178"/>
      <c r="C33" s="450" t="s">
        <v>10</v>
      </c>
      <c r="D33" s="450"/>
      <c r="E33" s="450"/>
      <c r="F33" s="450"/>
      <c r="G33" s="451"/>
      <c r="H33" s="447" t="s">
        <v>27</v>
      </c>
      <c r="I33" s="448"/>
      <c r="J33" s="449"/>
      <c r="K33" s="444" t="s">
        <v>27</v>
      </c>
      <c r="L33" s="446"/>
      <c r="M33" s="445"/>
      <c r="N33" s="444" t="s">
        <v>27</v>
      </c>
      <c r="O33" s="445"/>
      <c r="P33" s="492"/>
    </row>
    <row r="34" spans="1:19" x14ac:dyDescent="0.25">
      <c r="A34" s="548">
        <v>610</v>
      </c>
      <c r="B34" s="529" t="s">
        <v>30</v>
      </c>
      <c r="C34" s="29" t="s">
        <v>66</v>
      </c>
      <c r="D34" s="541"/>
      <c r="E34" s="541"/>
      <c r="F34" s="541"/>
      <c r="G34" s="542"/>
      <c r="H34" s="531"/>
      <c r="I34" s="532"/>
      <c r="J34" s="533"/>
      <c r="K34" s="531"/>
      <c r="L34" s="532"/>
      <c r="M34" s="533"/>
      <c r="N34" s="531"/>
      <c r="O34" s="533"/>
      <c r="P34" s="389">
        <f>$H34+$K34+$N34</f>
        <v>0</v>
      </c>
      <c r="S34"/>
    </row>
    <row r="35" spans="1:19" x14ac:dyDescent="0.25">
      <c r="A35" s="549"/>
      <c r="B35" s="530"/>
      <c r="C35" s="65"/>
      <c r="D35" s="543"/>
      <c r="E35" s="543"/>
      <c r="F35" s="543"/>
      <c r="G35" s="544"/>
      <c r="H35" s="534"/>
      <c r="I35" s="535"/>
      <c r="J35" s="536"/>
      <c r="K35" s="534"/>
      <c r="L35" s="535"/>
      <c r="M35" s="536"/>
      <c r="N35" s="534"/>
      <c r="O35" s="536"/>
      <c r="P35" s="389"/>
      <c r="S35"/>
    </row>
    <row r="36" spans="1:19" x14ac:dyDescent="0.25">
      <c r="A36" s="201">
        <v>620</v>
      </c>
      <c r="B36" s="202" t="s">
        <v>31</v>
      </c>
      <c r="C36" s="537"/>
      <c r="D36" s="538"/>
      <c r="E36" s="538"/>
      <c r="F36" s="538"/>
      <c r="G36" s="539"/>
      <c r="H36" s="540"/>
      <c r="I36" s="538"/>
      <c r="J36" s="539"/>
      <c r="K36" s="540"/>
      <c r="L36" s="538"/>
      <c r="M36" s="539"/>
      <c r="N36" s="540"/>
      <c r="O36" s="539"/>
      <c r="P36" s="183">
        <f>$H36+$K36+$N36</f>
        <v>0</v>
      </c>
      <c r="S36"/>
    </row>
    <row r="37" spans="1:19" x14ac:dyDescent="0.25">
      <c r="A37" s="203">
        <v>631</v>
      </c>
      <c r="B37" s="204" t="s">
        <v>20</v>
      </c>
      <c r="C37" s="545"/>
      <c r="D37" s="546"/>
      <c r="E37" s="546"/>
      <c r="F37" s="546"/>
      <c r="G37" s="547"/>
      <c r="H37" s="540"/>
      <c r="I37" s="538"/>
      <c r="J37" s="539"/>
      <c r="K37" s="540"/>
      <c r="L37" s="538"/>
      <c r="M37" s="539"/>
      <c r="N37" s="540"/>
      <c r="O37" s="539"/>
      <c r="P37" s="183">
        <f t="shared" ref="P37:P45" si="17">$H37+$K37+$N37</f>
        <v>0</v>
      </c>
      <c r="S37"/>
    </row>
    <row r="38" spans="1:19" x14ac:dyDescent="0.25">
      <c r="A38" s="203">
        <v>632</v>
      </c>
      <c r="B38" s="204" t="s">
        <v>24</v>
      </c>
      <c r="C38" s="545"/>
      <c r="D38" s="546"/>
      <c r="E38" s="546"/>
      <c r="F38" s="546"/>
      <c r="G38" s="547"/>
      <c r="H38" s="540"/>
      <c r="I38" s="538"/>
      <c r="J38" s="539"/>
      <c r="K38" s="540"/>
      <c r="L38" s="538"/>
      <c r="M38" s="539"/>
      <c r="N38" s="540"/>
      <c r="O38" s="539"/>
      <c r="P38" s="183">
        <f t="shared" si="17"/>
        <v>0</v>
      </c>
      <c r="S38"/>
    </row>
    <row r="39" spans="1:19" x14ac:dyDescent="0.25">
      <c r="A39" s="203">
        <v>633</v>
      </c>
      <c r="B39" s="204" t="s">
        <v>21</v>
      </c>
      <c r="C39" s="545"/>
      <c r="D39" s="546"/>
      <c r="E39" s="546"/>
      <c r="F39" s="546"/>
      <c r="G39" s="547"/>
      <c r="H39" s="540"/>
      <c r="I39" s="538"/>
      <c r="J39" s="539"/>
      <c r="K39" s="540"/>
      <c r="L39" s="538"/>
      <c r="M39" s="539"/>
      <c r="N39" s="540"/>
      <c r="O39" s="539"/>
      <c r="P39" s="183">
        <f t="shared" si="17"/>
        <v>0</v>
      </c>
      <c r="S39"/>
    </row>
    <row r="40" spans="1:19" x14ac:dyDescent="0.25">
      <c r="A40" s="203">
        <v>634</v>
      </c>
      <c r="B40" s="204" t="s">
        <v>22</v>
      </c>
      <c r="C40" s="545"/>
      <c r="D40" s="546"/>
      <c r="E40" s="546"/>
      <c r="F40" s="546"/>
      <c r="G40" s="547"/>
      <c r="H40" s="540"/>
      <c r="I40" s="538"/>
      <c r="J40" s="539"/>
      <c r="K40" s="540"/>
      <c r="L40" s="538"/>
      <c r="M40" s="539"/>
      <c r="N40" s="540"/>
      <c r="O40" s="539"/>
      <c r="P40" s="183">
        <f t="shared" si="17"/>
        <v>0</v>
      </c>
      <c r="S40"/>
    </row>
    <row r="41" spans="1:19" x14ac:dyDescent="0.25">
      <c r="A41" s="203">
        <v>635</v>
      </c>
      <c r="B41" s="204" t="s">
        <v>69</v>
      </c>
      <c r="C41" s="545"/>
      <c r="D41" s="546"/>
      <c r="E41" s="546"/>
      <c r="F41" s="546"/>
      <c r="G41" s="547"/>
      <c r="H41" s="540"/>
      <c r="I41" s="538"/>
      <c r="J41" s="539"/>
      <c r="K41" s="540"/>
      <c r="L41" s="538"/>
      <c r="M41" s="539"/>
      <c r="N41" s="540"/>
      <c r="O41" s="539"/>
      <c r="P41" s="183">
        <f t="shared" si="17"/>
        <v>0</v>
      </c>
      <c r="S41"/>
    </row>
    <row r="42" spans="1:19" x14ac:dyDescent="0.25">
      <c r="A42" s="203">
        <v>636</v>
      </c>
      <c r="B42" s="204" t="s">
        <v>23</v>
      </c>
      <c r="C42" s="545"/>
      <c r="D42" s="546"/>
      <c r="E42" s="546"/>
      <c r="F42" s="546"/>
      <c r="G42" s="547"/>
      <c r="H42" s="540"/>
      <c r="I42" s="538"/>
      <c r="J42" s="539"/>
      <c r="K42" s="540"/>
      <c r="L42" s="538"/>
      <c r="M42" s="539"/>
      <c r="N42" s="540"/>
      <c r="O42" s="539"/>
      <c r="P42" s="183">
        <f t="shared" si="17"/>
        <v>0</v>
      </c>
      <c r="S42"/>
    </row>
    <row r="43" spans="1:19" x14ac:dyDescent="0.25">
      <c r="A43" s="203">
        <v>637</v>
      </c>
      <c r="B43" s="204" t="s">
        <v>25</v>
      </c>
      <c r="C43" s="545"/>
      <c r="D43" s="546"/>
      <c r="E43" s="546"/>
      <c r="F43" s="546"/>
      <c r="G43" s="547"/>
      <c r="H43" s="540"/>
      <c r="I43" s="538"/>
      <c r="J43" s="539"/>
      <c r="K43" s="540"/>
      <c r="L43" s="538"/>
      <c r="M43" s="539"/>
      <c r="N43" s="540"/>
      <c r="O43" s="539"/>
      <c r="P43" s="183">
        <f t="shared" si="17"/>
        <v>0</v>
      </c>
      <c r="S43"/>
    </row>
    <row r="44" spans="1:19" x14ac:dyDescent="0.25">
      <c r="A44" s="203">
        <v>650</v>
      </c>
      <c r="B44" s="204" t="s">
        <v>9</v>
      </c>
      <c r="C44" s="545"/>
      <c r="D44" s="546"/>
      <c r="E44" s="546"/>
      <c r="F44" s="546"/>
      <c r="G44" s="547"/>
      <c r="H44" s="540"/>
      <c r="I44" s="538"/>
      <c r="J44" s="539"/>
      <c r="K44" s="540"/>
      <c r="L44" s="538"/>
      <c r="M44" s="539"/>
      <c r="N44" s="540"/>
      <c r="O44" s="539"/>
      <c r="P44" s="183">
        <f t="shared" si="17"/>
        <v>0</v>
      </c>
      <c r="S44"/>
    </row>
    <row r="45" spans="1:19" ht="15.75" thickBot="1" x14ac:dyDescent="0.3">
      <c r="A45" s="205"/>
      <c r="B45" s="206" t="s">
        <v>63</v>
      </c>
      <c r="C45" s="63"/>
      <c r="D45" s="63"/>
      <c r="E45" s="63"/>
      <c r="F45" s="63"/>
      <c r="G45" s="64"/>
      <c r="H45" s="550"/>
      <c r="I45" s="551"/>
      <c r="J45" s="552"/>
      <c r="K45" s="550"/>
      <c r="L45" s="551"/>
      <c r="M45" s="552"/>
      <c r="N45" s="550"/>
      <c r="O45" s="552"/>
      <c r="P45" s="183">
        <f t="shared" si="17"/>
        <v>0</v>
      </c>
      <c r="Q45" s="6"/>
      <c r="S45"/>
    </row>
    <row r="46" spans="1:19" ht="28.5" customHeight="1" thickBot="1" x14ac:dyDescent="0.3">
      <c r="A46" s="553" t="s">
        <v>70</v>
      </c>
      <c r="B46" s="554"/>
      <c r="C46" s="554"/>
      <c r="D46" s="554"/>
      <c r="E46" s="554"/>
      <c r="F46" s="554"/>
      <c r="G46" s="554"/>
      <c r="H46" s="554"/>
      <c r="I46" s="554"/>
      <c r="J46" s="554"/>
      <c r="K46" s="554"/>
      <c r="L46" s="554"/>
      <c r="M46" s="554"/>
      <c r="N46" s="554"/>
      <c r="O46" s="555"/>
      <c r="P46" s="184">
        <f>SUM(P34:P45)</f>
        <v>0</v>
      </c>
      <c r="Q46" s="5"/>
      <c r="S46"/>
    </row>
    <row r="47" spans="1:19" x14ac:dyDescent="0.25">
      <c r="A47" s="495" t="s">
        <v>97</v>
      </c>
      <c r="B47" s="496"/>
      <c r="C47" s="496"/>
      <c r="D47" s="496"/>
      <c r="E47" s="496"/>
      <c r="F47" s="496"/>
      <c r="G47" s="496"/>
      <c r="H47" s="496"/>
      <c r="I47" s="496"/>
      <c r="J47" s="496"/>
      <c r="K47" s="496"/>
      <c r="L47" s="496"/>
      <c r="M47" s="496"/>
      <c r="N47" s="496"/>
      <c r="O47" s="497"/>
      <c r="P47" s="493">
        <f>SUM(P10:P21,P23:P30,P34:P45)</f>
        <v>0</v>
      </c>
      <c r="Q47" s="5"/>
      <c r="S47"/>
    </row>
    <row r="48" spans="1:19" ht="15.75" thickBot="1" x14ac:dyDescent="0.3">
      <c r="A48" s="498"/>
      <c r="B48" s="499"/>
      <c r="C48" s="499"/>
      <c r="D48" s="499"/>
      <c r="E48" s="499"/>
      <c r="F48" s="499"/>
      <c r="G48" s="499"/>
      <c r="H48" s="499"/>
      <c r="I48" s="499"/>
      <c r="J48" s="499"/>
      <c r="K48" s="499"/>
      <c r="L48" s="499"/>
      <c r="M48" s="499"/>
      <c r="N48" s="499"/>
      <c r="O48" s="500"/>
      <c r="P48" s="494"/>
      <c r="Q48" s="5"/>
      <c r="S48"/>
    </row>
    <row r="49" spans="1:19" x14ac:dyDescent="0.25">
      <c r="P49" s="42"/>
      <c r="S49"/>
    </row>
    <row r="50" spans="1:19" x14ac:dyDescent="0.25">
      <c r="P50" s="7"/>
      <c r="S50"/>
    </row>
    <row r="51" spans="1:19" x14ac:dyDescent="0.25">
      <c r="P51" s="7"/>
      <c r="Q51" t="s">
        <v>72</v>
      </c>
      <c r="S51"/>
    </row>
    <row r="52" spans="1:19" x14ac:dyDescent="0.25">
      <c r="F52" s="37"/>
      <c r="P52" s="7"/>
      <c r="S52"/>
    </row>
    <row r="53" spans="1:19" x14ac:dyDescent="0.25">
      <c r="P53" s="7"/>
      <c r="S53"/>
    </row>
    <row r="54" spans="1:19" ht="15.75" x14ac:dyDescent="0.25">
      <c r="A54" s="32" t="s">
        <v>64</v>
      </c>
      <c r="P54" s="7"/>
      <c r="S54"/>
    </row>
    <row r="55" spans="1:19" ht="26.25" x14ac:dyDescent="0.4">
      <c r="B55" s="31" t="s">
        <v>93</v>
      </c>
      <c r="P55" s="7"/>
      <c r="S55"/>
    </row>
    <row r="56" spans="1:19" x14ac:dyDescent="0.25">
      <c r="A56" s="30" t="s">
        <v>47</v>
      </c>
      <c r="B56" t="s">
        <v>58</v>
      </c>
      <c r="P56" s="7"/>
      <c r="S56"/>
    </row>
    <row r="57" spans="1:19" x14ac:dyDescent="0.25">
      <c r="A57" s="30" t="s">
        <v>50</v>
      </c>
      <c r="B57" t="s">
        <v>67</v>
      </c>
      <c r="P57" s="7"/>
      <c r="S57"/>
    </row>
    <row r="58" spans="1:19" x14ac:dyDescent="0.25">
      <c r="A58" s="30" t="s">
        <v>53</v>
      </c>
      <c r="B58" t="s">
        <v>54</v>
      </c>
      <c r="P58" s="7"/>
      <c r="S58"/>
    </row>
    <row r="59" spans="1:19" x14ac:dyDescent="0.25">
      <c r="A59" s="30" t="s">
        <v>57</v>
      </c>
      <c r="B59" t="s">
        <v>59</v>
      </c>
      <c r="P59" s="7"/>
      <c r="S59"/>
    </row>
    <row r="60" spans="1:19" x14ac:dyDescent="0.25">
      <c r="A60" s="30" t="s">
        <v>61</v>
      </c>
      <c r="B60" t="s">
        <v>62</v>
      </c>
      <c r="S60"/>
    </row>
  </sheetData>
  <sheetProtection password="CFEB" sheet="1" objects="1" scenarios="1"/>
  <mergeCells count="85">
    <mergeCell ref="A47:O48"/>
    <mergeCell ref="P47:P48"/>
    <mergeCell ref="C4:P4"/>
    <mergeCell ref="P34:P35"/>
    <mergeCell ref="C44:G44"/>
    <mergeCell ref="H45:J45"/>
    <mergeCell ref="K45:M45"/>
    <mergeCell ref="N45:O45"/>
    <mergeCell ref="A46:O46"/>
    <mergeCell ref="A31:O31"/>
    <mergeCell ref="B32:G32"/>
    <mergeCell ref="P32:P33"/>
    <mergeCell ref="C33:G33"/>
    <mergeCell ref="H33:J33"/>
    <mergeCell ref="K33:M33"/>
    <mergeCell ref="N33:O33"/>
    <mergeCell ref="A34:A35"/>
    <mergeCell ref="C43:G43"/>
    <mergeCell ref="H43:J43"/>
    <mergeCell ref="K43:M43"/>
    <mergeCell ref="N43:O43"/>
    <mergeCell ref="C39:G39"/>
    <mergeCell ref="H39:J39"/>
    <mergeCell ref="K39:M39"/>
    <mergeCell ref="N39:O39"/>
    <mergeCell ref="C40:G40"/>
    <mergeCell ref="H40:J40"/>
    <mergeCell ref="K40:M40"/>
    <mergeCell ref="N40:O40"/>
    <mergeCell ref="C37:G37"/>
    <mergeCell ref="H37:J37"/>
    <mergeCell ref="K37:M37"/>
    <mergeCell ref="H44:J44"/>
    <mergeCell ref="K44:M44"/>
    <mergeCell ref="N44:O44"/>
    <mergeCell ref="C41:G41"/>
    <mergeCell ref="H41:J41"/>
    <mergeCell ref="K41:M41"/>
    <mergeCell ref="N41:O41"/>
    <mergeCell ref="C42:G42"/>
    <mergeCell ref="H42:J42"/>
    <mergeCell ref="K42:M42"/>
    <mergeCell ref="N42:O42"/>
    <mergeCell ref="N37:O37"/>
    <mergeCell ref="C38:G38"/>
    <mergeCell ref="H38:J38"/>
    <mergeCell ref="K38:M38"/>
    <mergeCell ref="N38:O38"/>
    <mergeCell ref="C36:G36"/>
    <mergeCell ref="H36:J36"/>
    <mergeCell ref="K36:M36"/>
    <mergeCell ref="N36:O36"/>
    <mergeCell ref="D34:G35"/>
    <mergeCell ref="B34:B35"/>
    <mergeCell ref="H34:J35"/>
    <mergeCell ref="K34:M35"/>
    <mergeCell ref="N34:O35"/>
    <mergeCell ref="H32:J32"/>
    <mergeCell ref="K32:M32"/>
    <mergeCell ref="N32:O32"/>
    <mergeCell ref="B23:B24"/>
    <mergeCell ref="B25:B26"/>
    <mergeCell ref="B27:B28"/>
    <mergeCell ref="B29:B30"/>
    <mergeCell ref="S9:U9"/>
    <mergeCell ref="B11:B15"/>
    <mergeCell ref="C11:C12"/>
    <mergeCell ref="D11:D12"/>
    <mergeCell ref="B16:B21"/>
    <mergeCell ref="D17:D18"/>
    <mergeCell ref="D19:D20"/>
    <mergeCell ref="C5:P5"/>
    <mergeCell ref="A6:B6"/>
    <mergeCell ref="C6:P6"/>
    <mergeCell ref="B8:G8"/>
    <mergeCell ref="H8:J8"/>
    <mergeCell ref="K8:M8"/>
    <mergeCell ref="N8:O8"/>
    <mergeCell ref="P8:P9"/>
    <mergeCell ref="A4:B4"/>
    <mergeCell ref="A1:P1"/>
    <mergeCell ref="A2:B2"/>
    <mergeCell ref="C2:P2"/>
    <mergeCell ref="A3:B3"/>
    <mergeCell ref="C3:P3"/>
  </mergeCells>
  <conditionalFormatting sqref="H29 K29 N29 P29">
    <cfRule type="cellIs" dxfId="7" priority="7" operator="greaterThan">
      <formula>$G$29&gt;5</formula>
    </cfRule>
    <cfRule type="cellIs" dxfId="6" priority="8" operator="greaterThan">
      <formula>$G$29&gt;5</formula>
    </cfRule>
  </conditionalFormatting>
  <conditionalFormatting sqref="H30 K30 N30">
    <cfRule type="cellIs" dxfId="5" priority="4" operator="lessThan">
      <formula>$G$30&gt;5</formula>
    </cfRule>
    <cfRule type="cellIs" dxfId="4" priority="6" operator="greaterThan">
      <formula>$G$30&gt;5</formula>
    </cfRule>
  </conditionalFormatting>
  <conditionalFormatting sqref="H29 K29 N29">
    <cfRule type="cellIs" dxfId="3" priority="2" operator="lessThan">
      <formula>$G$29&gt;5</formula>
    </cfRule>
    <cfRule type="cellIs" dxfId="2" priority="5" operator="lessThan">
      <formula>$G$29&gt;5</formula>
    </cfRule>
  </conditionalFormatting>
  <conditionalFormatting sqref="H30 K30 N30">
    <cfRule type="cellIs" dxfId="1" priority="3" operator="lessThan">
      <formula>$G$30&gt;5</formula>
    </cfRule>
  </conditionalFormatting>
  <conditionalFormatting sqref="C2:P5">
    <cfRule type="cellIs" dxfId="0" priority="1" operator="equal">
      <formula>0</formula>
    </cfRule>
  </conditionalFormatting>
  <pageMargins left="0.25" right="0.25" top="0.75" bottom="0.75" header="0.3" footer="0.3"/>
  <pageSetup paperSize="9" scale="48"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5"/>
  <sheetViews>
    <sheetView view="pageBreakPreview" zoomScaleNormal="85" zoomScaleSheetLayoutView="100" workbookViewId="0">
      <selection activeCell="G35" sqref="G35"/>
    </sheetView>
  </sheetViews>
  <sheetFormatPr defaultRowHeight="15" x14ac:dyDescent="0.25"/>
  <cols>
    <col min="1" max="1" width="5.140625" customWidth="1"/>
    <col min="2" max="2" width="33.140625" customWidth="1"/>
    <col min="3" max="14" width="12.7109375" customWidth="1"/>
    <col min="15" max="15" width="17.7109375" customWidth="1"/>
  </cols>
  <sheetData>
    <row r="1" spans="1:20" ht="28.5" customHeight="1" x14ac:dyDescent="0.4">
      <c r="A1" s="399" t="s">
        <v>77</v>
      </c>
      <c r="B1" s="400"/>
      <c r="C1" s="400"/>
      <c r="D1" s="400"/>
      <c r="E1" s="400"/>
      <c r="F1" s="400"/>
      <c r="G1" s="400"/>
      <c r="H1" s="400"/>
      <c r="I1" s="400"/>
      <c r="J1" s="400"/>
      <c r="K1" s="400"/>
      <c r="L1" s="400"/>
      <c r="M1" s="400"/>
      <c r="N1" s="400"/>
      <c r="O1" s="401"/>
      <c r="P1" s="38"/>
      <c r="Q1" s="38"/>
      <c r="R1" s="38"/>
      <c r="S1" s="38"/>
      <c r="T1" s="5"/>
    </row>
    <row r="2" spans="1:20" x14ac:dyDescent="0.25">
      <c r="A2" s="415" t="s">
        <v>0</v>
      </c>
      <c r="B2" s="416"/>
      <c r="C2" s="416"/>
      <c r="D2" s="404">
        <f>'PRIEMYSELNÝ VÝSKUM'!C2</f>
        <v>0</v>
      </c>
      <c r="E2" s="404"/>
      <c r="F2" s="404"/>
      <c r="G2" s="404"/>
      <c r="H2" s="404"/>
      <c r="I2" s="404"/>
      <c r="J2" s="404"/>
      <c r="K2" s="404"/>
      <c r="L2" s="404"/>
      <c r="M2" s="404"/>
      <c r="N2" s="404"/>
      <c r="O2" s="405"/>
      <c r="P2" s="36"/>
      <c r="Q2" s="36"/>
      <c r="R2" s="36"/>
      <c r="S2" s="36"/>
      <c r="T2" s="5"/>
    </row>
    <row r="3" spans="1:20" x14ac:dyDescent="0.25">
      <c r="A3" s="415" t="s">
        <v>1</v>
      </c>
      <c r="B3" s="416"/>
      <c r="C3" s="416"/>
      <c r="D3" s="404">
        <f>'PRIEMYSELNÝ VÝSKUM'!C3</f>
        <v>0</v>
      </c>
      <c r="E3" s="404"/>
      <c r="F3" s="404"/>
      <c r="G3" s="404"/>
      <c r="H3" s="404"/>
      <c r="I3" s="404"/>
      <c r="J3" s="404"/>
      <c r="K3" s="404"/>
      <c r="L3" s="404"/>
      <c r="M3" s="404"/>
      <c r="N3" s="404"/>
      <c r="O3" s="405"/>
      <c r="P3" s="36"/>
      <c r="Q3" s="36"/>
      <c r="R3" s="36"/>
      <c r="S3" s="36"/>
      <c r="T3" s="5"/>
    </row>
    <row r="4" spans="1:20" x14ac:dyDescent="0.25">
      <c r="A4" s="415" t="s">
        <v>68</v>
      </c>
      <c r="B4" s="416"/>
      <c r="C4" s="416"/>
      <c r="D4" s="404">
        <f>'PRIEMYSELNÝ VÝSKUM'!C4</f>
        <v>0</v>
      </c>
      <c r="E4" s="404"/>
      <c r="F4" s="404"/>
      <c r="G4" s="404"/>
      <c r="H4" s="404"/>
      <c r="I4" s="404"/>
      <c r="J4" s="404"/>
      <c r="K4" s="404"/>
      <c r="L4" s="404"/>
      <c r="M4" s="404"/>
      <c r="N4" s="404"/>
      <c r="O4" s="405"/>
      <c r="P4" s="36"/>
      <c r="Q4" s="36"/>
      <c r="R4" s="36"/>
      <c r="S4" s="36"/>
      <c r="T4" s="5"/>
    </row>
    <row r="5" spans="1:20" ht="15.75" thickBot="1" x14ac:dyDescent="0.3">
      <c r="A5" s="421" t="s">
        <v>2</v>
      </c>
      <c r="B5" s="422"/>
      <c r="C5" s="422"/>
      <c r="D5" s="402">
        <f>'PRIEMYSELNÝ VÝSKUM'!C5</f>
        <v>0</v>
      </c>
      <c r="E5" s="402"/>
      <c r="F5" s="402"/>
      <c r="G5" s="402"/>
      <c r="H5" s="402"/>
      <c r="I5" s="402"/>
      <c r="J5" s="402"/>
      <c r="K5" s="402"/>
      <c r="L5" s="402"/>
      <c r="M5" s="402"/>
      <c r="N5" s="402"/>
      <c r="O5" s="403"/>
      <c r="P5" s="36"/>
      <c r="Q5" s="36"/>
      <c r="R5" s="36"/>
      <c r="S5" s="36"/>
      <c r="T5" s="5"/>
    </row>
    <row r="6" spans="1:20" x14ac:dyDescent="0.25">
      <c r="D6" s="5"/>
      <c r="G6" s="39">
        <f>G9</f>
        <v>0</v>
      </c>
      <c r="M6" s="39">
        <f>M9</f>
        <v>0</v>
      </c>
    </row>
    <row r="7" spans="1:20" ht="22.5" customHeight="1" x14ac:dyDescent="0.25">
      <c r="A7" s="419" t="s">
        <v>81</v>
      </c>
      <c r="B7" s="419"/>
      <c r="C7" s="418" t="s">
        <v>84</v>
      </c>
      <c r="D7" s="418"/>
      <c r="E7" s="418"/>
      <c r="F7" s="418"/>
      <c r="G7" s="418"/>
      <c r="H7" s="418"/>
      <c r="I7" s="417" t="s">
        <v>78</v>
      </c>
      <c r="J7" s="417"/>
      <c r="K7" s="417"/>
      <c r="L7" s="417"/>
      <c r="M7" s="417"/>
      <c r="N7" s="417"/>
      <c r="O7" s="419" t="s">
        <v>80</v>
      </c>
    </row>
    <row r="8" spans="1:20" ht="30" x14ac:dyDescent="0.25">
      <c r="A8" s="420" t="s">
        <v>86</v>
      </c>
      <c r="B8" s="209" t="s">
        <v>75</v>
      </c>
      <c r="C8" s="252">
        <v>2018</v>
      </c>
      <c r="D8" s="252">
        <v>2019</v>
      </c>
      <c r="E8" s="252">
        <v>2020</v>
      </c>
      <c r="F8" s="252" t="s">
        <v>29</v>
      </c>
      <c r="G8" s="210" t="s">
        <v>90</v>
      </c>
      <c r="H8" s="211" t="s">
        <v>79</v>
      </c>
      <c r="I8" s="212">
        <v>2018</v>
      </c>
      <c r="J8" s="213">
        <v>2019</v>
      </c>
      <c r="K8" s="213">
        <v>2020</v>
      </c>
      <c r="L8" s="213" t="s">
        <v>29</v>
      </c>
      <c r="M8" s="214" t="s">
        <v>91</v>
      </c>
      <c r="N8" s="215" t="s">
        <v>79</v>
      </c>
      <c r="O8" s="419"/>
    </row>
    <row r="9" spans="1:20" x14ac:dyDescent="0.25">
      <c r="A9" s="420"/>
      <c r="B9" s="216" t="s">
        <v>88</v>
      </c>
      <c r="C9" s="253"/>
      <c r="D9" s="254"/>
      <c r="E9" s="254"/>
      <c r="F9" s="231">
        <f>SUM(C9:E9)</f>
        <v>0</v>
      </c>
      <c r="G9" s="423"/>
      <c r="H9" s="224">
        <f>(F9*G9)</f>
        <v>0</v>
      </c>
      <c r="I9" s="255"/>
      <c r="J9" s="255"/>
      <c r="K9" s="255"/>
      <c r="L9" s="232">
        <f>SUM(I9:K9)</f>
        <v>0</v>
      </c>
      <c r="M9" s="428"/>
      <c r="N9" s="226">
        <f>L9*M9</f>
        <v>0</v>
      </c>
      <c r="O9" s="234">
        <f>SUM(H9,N9)</f>
        <v>0</v>
      </c>
    </row>
    <row r="10" spans="1:20" x14ac:dyDescent="0.25">
      <c r="A10" s="420"/>
      <c r="B10" s="217" t="s">
        <v>4</v>
      </c>
      <c r="C10" s="221">
        <f>SUM('PRIEMYSELNÝ VÝSKUM'!I11:I15)</f>
        <v>0</v>
      </c>
      <c r="D10" s="221">
        <f>SUM('PRIEMYSELNÝ VÝSKUM'!L11:L15)</f>
        <v>0</v>
      </c>
      <c r="E10" s="221">
        <f>SUM('PRIEMYSELNÝ VÝSKUM'!O11:O15)</f>
        <v>0</v>
      </c>
      <c r="F10" s="222">
        <f t="shared" ref="F10:F11" si="0">SUM(C10:E10)</f>
        <v>0</v>
      </c>
      <c r="G10" s="424"/>
      <c r="H10" s="225">
        <f>(F10*G6)</f>
        <v>0</v>
      </c>
      <c r="I10" s="221">
        <f>SUM('EXPERIMENTÁLNY VÝVOJ'!I11:I15)</f>
        <v>0</v>
      </c>
      <c r="J10" s="221">
        <f>SUM('EXPERIMENTÁLNY VÝVOJ'!L11:L15)</f>
        <v>0</v>
      </c>
      <c r="K10" s="221">
        <f>SUM('EXPERIMENTÁLNY VÝVOJ'!O11:O15)</f>
        <v>0</v>
      </c>
      <c r="L10" s="222">
        <f t="shared" ref="L10:L11" si="1">SUM(I10:K10)</f>
        <v>0</v>
      </c>
      <c r="M10" s="429"/>
      <c r="N10" s="225">
        <f>L10*M6</f>
        <v>0</v>
      </c>
      <c r="O10" s="235">
        <f t="shared" ref="O10:O11" si="2">SUM(H10,N10)</f>
        <v>0</v>
      </c>
    </row>
    <row r="11" spans="1:20" x14ac:dyDescent="0.25">
      <c r="A11" s="420"/>
      <c r="B11" s="217" t="s">
        <v>6</v>
      </c>
      <c r="C11" s="144">
        <f>SUM('PRIEMYSELNÝ VÝSKUM'!I16:I21)</f>
        <v>0</v>
      </c>
      <c r="D11" s="144">
        <f>SUM('PRIEMYSELNÝ VÝSKUM'!L16:L21)</f>
        <v>0</v>
      </c>
      <c r="E11" s="144">
        <f>SUM('PRIEMYSELNÝ VÝSKUM'!O16:O21)</f>
        <v>0</v>
      </c>
      <c r="F11" s="223">
        <f t="shared" si="0"/>
        <v>0</v>
      </c>
      <c r="G11" s="424"/>
      <c r="H11" s="226">
        <f>(F11*G6)</f>
        <v>0</v>
      </c>
      <c r="I11" s="228">
        <f>SUM('EXPERIMENTÁLNY VÝVOJ'!I16:I21)</f>
        <v>0</v>
      </c>
      <c r="J11" s="228">
        <f>SUM('EXPERIMENTÁLNY VÝVOJ'!L16:L21)</f>
        <v>0</v>
      </c>
      <c r="K11" s="228">
        <f>SUM('EXPERIMENTÁLNY VÝVOJ'!O16:O21)</f>
        <v>0</v>
      </c>
      <c r="L11" s="229">
        <f t="shared" si="1"/>
        <v>0</v>
      </c>
      <c r="M11" s="429"/>
      <c r="N11" s="227">
        <f>L11*M6</f>
        <v>0</v>
      </c>
      <c r="O11" s="235">
        <f t="shared" si="2"/>
        <v>0</v>
      </c>
    </row>
    <row r="12" spans="1:20" ht="16.5" customHeight="1" x14ac:dyDescent="0.25">
      <c r="A12" s="420"/>
      <c r="B12" s="219" t="s">
        <v>76</v>
      </c>
      <c r="C12" s="426"/>
      <c r="D12" s="426"/>
      <c r="E12" s="426"/>
      <c r="F12" s="426"/>
      <c r="G12" s="424"/>
      <c r="H12" s="427"/>
      <c r="I12" s="427"/>
      <c r="J12" s="427"/>
      <c r="K12" s="427"/>
      <c r="L12" s="220"/>
      <c r="M12" s="429"/>
      <c r="N12" s="431"/>
      <c r="O12" s="432"/>
    </row>
    <row r="13" spans="1:20" x14ac:dyDescent="0.25">
      <c r="A13" s="420"/>
      <c r="B13" s="217" t="s">
        <v>18</v>
      </c>
      <c r="C13" s="144">
        <f>SUM('PRIEMYSELNÝ VÝSKUM'!I23:I24)</f>
        <v>0</v>
      </c>
      <c r="D13" s="144">
        <f>SUM('PRIEMYSELNÝ VÝSKUM'!L23:L24)</f>
        <v>0</v>
      </c>
      <c r="E13" s="144">
        <f>SUM('PRIEMYSELNÝ VÝSKUM'!O23:O24)</f>
        <v>0</v>
      </c>
      <c r="F13" s="223">
        <f>SUM(C13:E13)</f>
        <v>0</v>
      </c>
      <c r="G13" s="424"/>
      <c r="H13" s="227">
        <f>F13*G6</f>
        <v>0</v>
      </c>
      <c r="I13" s="230">
        <f>SUM('EXPERIMENTÁLNY VÝVOJ'!I23:I24)</f>
        <v>0</v>
      </c>
      <c r="J13" s="230">
        <f>SUM('EXPERIMENTÁLNY VÝVOJ'!L23:L24)</f>
        <v>0</v>
      </c>
      <c r="K13" s="230">
        <f>SUM('EXPERIMENTÁLNY VÝVOJ'!O23:O24)</f>
        <v>0</v>
      </c>
      <c r="L13" s="231">
        <f>SUM(I13:K13)</f>
        <v>0</v>
      </c>
      <c r="M13" s="429"/>
      <c r="N13" s="226">
        <f>L13*M6</f>
        <v>0</v>
      </c>
      <c r="O13" s="235">
        <f>SUM(H13,N13)</f>
        <v>0</v>
      </c>
    </row>
    <row r="14" spans="1:20" x14ac:dyDescent="0.25">
      <c r="A14" s="420"/>
      <c r="B14" s="217" t="s">
        <v>19</v>
      </c>
      <c r="C14" s="221">
        <f>SUM('PRIEMYSELNÝ VÝSKUM'!I25:I26)</f>
        <v>0</v>
      </c>
      <c r="D14" s="221">
        <f>SUM('PRIEMYSELNÝ VÝSKUM'!L25:L26)</f>
        <v>0</v>
      </c>
      <c r="E14" s="221">
        <f>SUM('PRIEMYSELNÝ VÝSKUM'!O25:O26)</f>
        <v>0</v>
      </c>
      <c r="F14" s="222">
        <f t="shared" ref="F14:F16" si="3">SUM(C14:E14)</f>
        <v>0</v>
      </c>
      <c r="G14" s="424"/>
      <c r="H14" s="225">
        <f>F14*G6</f>
        <v>0</v>
      </c>
      <c r="I14" s="221">
        <f>SUM('EXPERIMENTÁLNY VÝVOJ'!I25:I26)</f>
        <v>0</v>
      </c>
      <c r="J14" s="221">
        <f>SUM('EXPERIMENTÁLNY VÝVOJ'!L25:L26)</f>
        <v>0</v>
      </c>
      <c r="K14" s="221">
        <f>SUM('EXPERIMENTÁLNY VÝVOJ'!O25:O26)</f>
        <v>0</v>
      </c>
      <c r="L14" s="222">
        <f t="shared" ref="L14:L16" si="4">SUM(I14:K14)</f>
        <v>0</v>
      </c>
      <c r="M14" s="429"/>
      <c r="N14" s="233">
        <f>L14*M6</f>
        <v>0</v>
      </c>
      <c r="O14" s="235">
        <f t="shared" ref="O14:O16" si="5">SUM(H14,N14)</f>
        <v>0</v>
      </c>
    </row>
    <row r="15" spans="1:20" x14ac:dyDescent="0.25">
      <c r="A15" s="420"/>
      <c r="B15" s="217" t="s">
        <v>82</v>
      </c>
      <c r="C15" s="221">
        <f>SUM('PRIEMYSELNÝ VÝSKUM'!I25:I26)</f>
        <v>0</v>
      </c>
      <c r="D15" s="221">
        <f>SUM('PRIEMYSELNÝ VÝSKUM'!L27:L28)</f>
        <v>0</v>
      </c>
      <c r="E15" s="221">
        <f>SUM('PRIEMYSELNÝ VÝSKUM'!O27:O28)</f>
        <v>0</v>
      </c>
      <c r="F15" s="222">
        <f t="shared" si="3"/>
        <v>0</v>
      </c>
      <c r="G15" s="424"/>
      <c r="H15" s="225">
        <f>F15*G6</f>
        <v>0</v>
      </c>
      <c r="I15" s="221">
        <f>SUM('EXPERIMENTÁLNY VÝVOJ'!I27:I28)</f>
        <v>0</v>
      </c>
      <c r="J15" s="221">
        <f>SUM('EXPERIMENTÁLNY VÝVOJ'!L27:L28)</f>
        <v>0</v>
      </c>
      <c r="K15" s="221">
        <f>SUM('EXPERIMENTÁLNY VÝVOJ'!O27:O28)</f>
        <v>0</v>
      </c>
      <c r="L15" s="222">
        <f t="shared" si="4"/>
        <v>0</v>
      </c>
      <c r="M15" s="429"/>
      <c r="N15" s="233">
        <f>L15*M6</f>
        <v>0</v>
      </c>
      <c r="O15" s="235">
        <f t="shared" si="5"/>
        <v>0</v>
      </c>
    </row>
    <row r="16" spans="1:20" ht="15.75" thickBot="1" x14ac:dyDescent="0.3">
      <c r="A16" s="420"/>
      <c r="B16" s="218" t="s">
        <v>55</v>
      </c>
      <c r="C16" s="144">
        <f>SUM('PRIEMYSELNÝ VÝSKUM'!I29:I30)</f>
        <v>0</v>
      </c>
      <c r="D16" s="144">
        <f>SUM('PRIEMYSELNÝ VÝSKUM'!L29:L30)</f>
        <v>0</v>
      </c>
      <c r="E16" s="144">
        <f>SUM('PRIEMYSELNÝ VÝSKUM'!O29:O30)</f>
        <v>0</v>
      </c>
      <c r="F16" s="223">
        <f t="shared" si="3"/>
        <v>0</v>
      </c>
      <c r="G16" s="425"/>
      <c r="H16" s="226">
        <f>F16*G6</f>
        <v>0</v>
      </c>
      <c r="I16" s="144">
        <f>SUM('EXPERIMENTÁLNY VÝVOJ'!I29:I30)</f>
        <v>0</v>
      </c>
      <c r="J16" s="144">
        <f>SUM('EXPERIMENTÁLNY VÝVOJ'!L29:L30)</f>
        <v>0</v>
      </c>
      <c r="K16" s="144">
        <f>SUM('EXPERIMENTÁLNY VÝVOJ'!O29:O30)</f>
        <v>0</v>
      </c>
      <c r="L16" s="223">
        <f t="shared" si="4"/>
        <v>0</v>
      </c>
      <c r="M16" s="430"/>
      <c r="N16" s="233">
        <f>L16*M6</f>
        <v>0</v>
      </c>
      <c r="O16" s="236">
        <f t="shared" si="5"/>
        <v>0</v>
      </c>
    </row>
    <row r="17" spans="1:16" ht="23.25" customHeight="1" thickBot="1" x14ac:dyDescent="0.3">
      <c r="A17" s="435" t="s">
        <v>71</v>
      </c>
      <c r="B17" s="436"/>
      <c r="C17" s="409">
        <f>SUM(H9:H11,H13:H16)</f>
        <v>0</v>
      </c>
      <c r="D17" s="410"/>
      <c r="E17" s="410"/>
      <c r="F17" s="410"/>
      <c r="G17" s="410"/>
      <c r="H17" s="411"/>
      <c r="I17" s="412">
        <f>SUM(N9:N11,N13:N16)</f>
        <v>0</v>
      </c>
      <c r="J17" s="413"/>
      <c r="K17" s="413"/>
      <c r="L17" s="413"/>
      <c r="M17" s="413"/>
      <c r="N17" s="414"/>
      <c r="O17" s="237">
        <f>SUM(O9:O11,O13:O16)</f>
        <v>0</v>
      </c>
      <c r="P17" s="35"/>
    </row>
    <row r="18" spans="1:16" ht="15" customHeight="1" x14ac:dyDescent="0.25">
      <c r="A18" s="433" t="s">
        <v>85</v>
      </c>
      <c r="B18" s="238" t="s">
        <v>30</v>
      </c>
      <c r="C18" s="242">
        <f>'PRIEMYSELNÝ VÝSKUM'!H34</f>
        <v>0</v>
      </c>
      <c r="D18" s="243">
        <f>'PRIEMYSELNÝ VÝSKUM'!K34</f>
        <v>0</v>
      </c>
      <c r="E18" s="243">
        <f>'PRIEMYSELNÝ VÝSKUM'!N34</f>
        <v>0</v>
      </c>
      <c r="F18" s="244">
        <f>SUM(C18:E18)</f>
        <v>0</v>
      </c>
      <c r="G18" s="434">
        <f>G9</f>
        <v>0</v>
      </c>
      <c r="H18" s="226">
        <f>(F18*G6)</f>
        <v>0</v>
      </c>
      <c r="I18" s="242">
        <f>'EXPERIMENTÁLNY VÝVOJ'!H34</f>
        <v>0</v>
      </c>
      <c r="J18" s="243">
        <f>'EXPERIMENTÁLNY VÝVOJ'!K34</f>
        <v>0</v>
      </c>
      <c r="K18" s="243">
        <f>'EXPERIMENTÁLNY VÝVOJ'!N34</f>
        <v>0</v>
      </c>
      <c r="L18" s="223">
        <f>SUM(I18:K18)</f>
        <v>0</v>
      </c>
      <c r="M18" s="406">
        <f>M9</f>
        <v>0</v>
      </c>
      <c r="N18" s="226">
        <f>L18*M6</f>
        <v>0</v>
      </c>
      <c r="O18" s="245">
        <f>SUM(H18,N18)</f>
        <v>0</v>
      </c>
    </row>
    <row r="19" spans="1:16" ht="15" customHeight="1" x14ac:dyDescent="0.25">
      <c r="A19" s="420"/>
      <c r="B19" s="239" t="s">
        <v>31</v>
      </c>
      <c r="C19" s="246">
        <f>'PRIEMYSELNÝ VÝSKUM'!H36</f>
        <v>0</v>
      </c>
      <c r="D19" s="222">
        <f>'PRIEMYSELNÝ VÝSKUM'!K36</f>
        <v>0</v>
      </c>
      <c r="E19" s="222">
        <f>'PRIEMYSELNÝ VÝSKUM'!N36</f>
        <v>0</v>
      </c>
      <c r="F19" s="247">
        <f t="shared" ref="F19:F28" si="6">SUM(C19:E19)</f>
        <v>0</v>
      </c>
      <c r="G19" s="434"/>
      <c r="H19" s="225">
        <f>(F19*G6)</f>
        <v>0</v>
      </c>
      <c r="I19" s="246">
        <f>'EXPERIMENTÁLNY VÝVOJ'!H36:J36</f>
        <v>0</v>
      </c>
      <c r="J19" s="222">
        <f>'EXPERIMENTÁLNY VÝVOJ'!K36</f>
        <v>0</v>
      </c>
      <c r="K19" s="222">
        <f>'EXPERIMENTÁLNY VÝVOJ'!N36</f>
        <v>0</v>
      </c>
      <c r="L19" s="248">
        <f t="shared" ref="L19:L28" si="7">SUM(I19:K19)</f>
        <v>0</v>
      </c>
      <c r="M19" s="406"/>
      <c r="N19" s="233">
        <f>L19*M6</f>
        <v>0</v>
      </c>
      <c r="O19" s="234">
        <f t="shared" ref="O19:O28" si="8">SUM(H19,N19)</f>
        <v>0</v>
      </c>
    </row>
    <row r="20" spans="1:16" ht="15" customHeight="1" x14ac:dyDescent="0.25">
      <c r="A20" s="420"/>
      <c r="B20" s="240" t="s">
        <v>20</v>
      </c>
      <c r="C20" s="246">
        <f>'PRIEMYSELNÝ VÝSKUM'!H37</f>
        <v>0</v>
      </c>
      <c r="D20" s="222">
        <f>'PRIEMYSELNÝ VÝSKUM'!K37</f>
        <v>0</v>
      </c>
      <c r="E20" s="222">
        <f>'PRIEMYSELNÝ VÝSKUM'!N37</f>
        <v>0</v>
      </c>
      <c r="F20" s="247">
        <f t="shared" si="6"/>
        <v>0</v>
      </c>
      <c r="G20" s="434"/>
      <c r="H20" s="225">
        <f>(F20*G6)</f>
        <v>0</v>
      </c>
      <c r="I20" s="246">
        <f>'EXPERIMENTÁLNY VÝVOJ'!H37:J37</f>
        <v>0</v>
      </c>
      <c r="J20" s="222">
        <f>'EXPERIMENTÁLNY VÝVOJ'!K37</f>
        <v>0</v>
      </c>
      <c r="K20" s="222">
        <f>'EXPERIMENTÁLNY VÝVOJ'!N37</f>
        <v>0</v>
      </c>
      <c r="L20" s="248">
        <f t="shared" si="7"/>
        <v>0</v>
      </c>
      <c r="M20" s="406"/>
      <c r="N20" s="233">
        <f>L20*M6</f>
        <v>0</v>
      </c>
      <c r="O20" s="234">
        <f t="shared" si="8"/>
        <v>0</v>
      </c>
    </row>
    <row r="21" spans="1:16" ht="15" customHeight="1" x14ac:dyDescent="0.25">
      <c r="A21" s="420"/>
      <c r="B21" s="240" t="s">
        <v>24</v>
      </c>
      <c r="C21" s="246">
        <f>'PRIEMYSELNÝ VÝSKUM'!H38</f>
        <v>0</v>
      </c>
      <c r="D21" s="222">
        <f>'PRIEMYSELNÝ VÝSKUM'!K38</f>
        <v>0</v>
      </c>
      <c r="E21" s="222">
        <f>'PRIEMYSELNÝ VÝSKUM'!N38</f>
        <v>0</v>
      </c>
      <c r="F21" s="231">
        <f t="shared" si="6"/>
        <v>0</v>
      </c>
      <c r="G21" s="434"/>
      <c r="H21" s="225">
        <f>(F21*G6)</f>
        <v>0</v>
      </c>
      <c r="I21" s="246">
        <f>'EXPERIMENTÁLNY VÝVOJ'!H38:J38</f>
        <v>0</v>
      </c>
      <c r="J21" s="222">
        <f>'EXPERIMENTÁLNY VÝVOJ'!K38</f>
        <v>0</v>
      </c>
      <c r="K21" s="222">
        <f>'EXPERIMENTÁLNY VÝVOJ'!N38</f>
        <v>0</v>
      </c>
      <c r="L21" s="248">
        <f t="shared" si="7"/>
        <v>0</v>
      </c>
      <c r="M21" s="406"/>
      <c r="N21" s="233">
        <f>L21*M6</f>
        <v>0</v>
      </c>
      <c r="O21" s="234">
        <f t="shared" si="8"/>
        <v>0</v>
      </c>
    </row>
    <row r="22" spans="1:16" ht="15" customHeight="1" x14ac:dyDescent="0.25">
      <c r="A22" s="420"/>
      <c r="B22" s="240" t="s">
        <v>21</v>
      </c>
      <c r="C22" s="246">
        <f>'PRIEMYSELNÝ VÝSKUM'!H39</f>
        <v>0</v>
      </c>
      <c r="D22" s="222">
        <f>'PRIEMYSELNÝ VÝSKUM'!K39</f>
        <v>0</v>
      </c>
      <c r="E22" s="222">
        <f>'PRIEMYSELNÝ VÝSKUM'!N39</f>
        <v>0</v>
      </c>
      <c r="F22" s="222">
        <f t="shared" si="6"/>
        <v>0</v>
      </c>
      <c r="G22" s="434"/>
      <c r="H22" s="227">
        <f>(F22*G6)</f>
        <v>0</v>
      </c>
      <c r="I22" s="246">
        <f>'EXPERIMENTÁLNY VÝVOJ'!H39:J39</f>
        <v>0</v>
      </c>
      <c r="J22" s="222">
        <f>'EXPERIMENTÁLNY VÝVOJ'!K39</f>
        <v>0</v>
      </c>
      <c r="K22" s="222">
        <f>'EXPERIMENTÁLNY VÝVOJ'!N39</f>
        <v>0</v>
      </c>
      <c r="L22" s="222">
        <f t="shared" si="7"/>
        <v>0</v>
      </c>
      <c r="M22" s="406"/>
      <c r="N22" s="233">
        <f>L22*M6</f>
        <v>0</v>
      </c>
      <c r="O22" s="234">
        <f t="shared" si="8"/>
        <v>0</v>
      </c>
    </row>
    <row r="23" spans="1:16" ht="15" customHeight="1" x14ac:dyDescent="0.25">
      <c r="A23" s="420"/>
      <c r="B23" s="240" t="s">
        <v>22</v>
      </c>
      <c r="C23" s="246">
        <f>'PRIEMYSELNÝ VÝSKUM'!H40</f>
        <v>0</v>
      </c>
      <c r="D23" s="222">
        <f>'PRIEMYSELNÝ VÝSKUM'!K40</f>
        <v>0</v>
      </c>
      <c r="E23" s="222">
        <f>'PRIEMYSELNÝ VÝSKUM'!N40</f>
        <v>0</v>
      </c>
      <c r="F23" s="222">
        <f t="shared" si="6"/>
        <v>0</v>
      </c>
      <c r="G23" s="434"/>
      <c r="H23" s="226">
        <f>(F23*G6)</f>
        <v>0</v>
      </c>
      <c r="I23" s="246">
        <f>'EXPERIMENTÁLNY VÝVOJ'!H40:J40</f>
        <v>0</v>
      </c>
      <c r="J23" s="222">
        <f>'EXPERIMENTÁLNY VÝVOJ'!K40</f>
        <v>0</v>
      </c>
      <c r="K23" s="222">
        <f>'EXPERIMENTÁLNY VÝVOJ'!N40</f>
        <v>0</v>
      </c>
      <c r="L23" s="223">
        <f t="shared" si="7"/>
        <v>0</v>
      </c>
      <c r="M23" s="406"/>
      <c r="N23" s="233">
        <f>L23*M6</f>
        <v>0</v>
      </c>
      <c r="O23" s="234">
        <f t="shared" si="8"/>
        <v>0</v>
      </c>
    </row>
    <row r="24" spans="1:16" ht="15" customHeight="1" x14ac:dyDescent="0.25">
      <c r="A24" s="420"/>
      <c r="B24" s="240" t="s">
        <v>69</v>
      </c>
      <c r="C24" s="246">
        <f>'PRIEMYSELNÝ VÝSKUM'!H41</f>
        <v>0</v>
      </c>
      <c r="D24" s="222">
        <f>'PRIEMYSELNÝ VÝSKUM'!K41</f>
        <v>0</v>
      </c>
      <c r="E24" s="222">
        <f>'PRIEMYSELNÝ VÝSKUM'!N41</f>
        <v>0</v>
      </c>
      <c r="F24" s="222">
        <f t="shared" si="6"/>
        <v>0</v>
      </c>
      <c r="G24" s="434"/>
      <c r="H24" s="225">
        <f>(F24*G6)</f>
        <v>0</v>
      </c>
      <c r="I24" s="246">
        <f>'EXPERIMENTÁLNY VÝVOJ'!H41:J41</f>
        <v>0</v>
      </c>
      <c r="J24" s="222">
        <f>'EXPERIMENTÁLNY VÝVOJ'!K41</f>
        <v>0</v>
      </c>
      <c r="K24" s="222">
        <f>'EXPERIMENTÁLNY VÝVOJ'!N41</f>
        <v>0</v>
      </c>
      <c r="L24" s="248">
        <f t="shared" si="7"/>
        <v>0</v>
      </c>
      <c r="M24" s="406"/>
      <c r="N24" s="233">
        <f>L24*M6</f>
        <v>0</v>
      </c>
      <c r="O24" s="234">
        <f t="shared" si="8"/>
        <v>0</v>
      </c>
    </row>
    <row r="25" spans="1:16" ht="15" customHeight="1" x14ac:dyDescent="0.25">
      <c r="A25" s="420"/>
      <c r="B25" s="240" t="s">
        <v>23</v>
      </c>
      <c r="C25" s="246">
        <f>'PRIEMYSELNÝ VÝSKUM'!H42</f>
        <v>0</v>
      </c>
      <c r="D25" s="222">
        <f>'PRIEMYSELNÝ VÝSKUM'!K42</f>
        <v>0</v>
      </c>
      <c r="E25" s="222">
        <f>'PRIEMYSELNÝ VÝSKUM'!N42</f>
        <v>0</v>
      </c>
      <c r="F25" s="222">
        <f t="shared" si="6"/>
        <v>0</v>
      </c>
      <c r="G25" s="434"/>
      <c r="H25" s="227">
        <f>(F25*G6)</f>
        <v>0</v>
      </c>
      <c r="I25" s="246">
        <f>'EXPERIMENTÁLNY VÝVOJ'!H42:J42</f>
        <v>0</v>
      </c>
      <c r="J25" s="222">
        <f>'EXPERIMENTÁLNY VÝVOJ'!K42</f>
        <v>0</v>
      </c>
      <c r="K25" s="222">
        <f>'EXPERIMENTÁLNY VÝVOJ'!N42</f>
        <v>0</v>
      </c>
      <c r="L25" s="222">
        <f t="shared" si="7"/>
        <v>0</v>
      </c>
      <c r="M25" s="406"/>
      <c r="N25" s="233">
        <f>L25*M6</f>
        <v>0</v>
      </c>
      <c r="O25" s="234">
        <f t="shared" si="8"/>
        <v>0</v>
      </c>
    </row>
    <row r="26" spans="1:16" ht="15" customHeight="1" x14ac:dyDescent="0.25">
      <c r="A26" s="420"/>
      <c r="B26" s="240" t="s">
        <v>25</v>
      </c>
      <c r="C26" s="246">
        <f>'PRIEMYSELNÝ VÝSKUM'!H43</f>
        <v>0</v>
      </c>
      <c r="D26" s="222">
        <f>'PRIEMYSELNÝ VÝSKUM'!K43</f>
        <v>0</v>
      </c>
      <c r="E26" s="248">
        <f>'PRIEMYSELNÝ VÝSKUM'!N43</f>
        <v>0</v>
      </c>
      <c r="F26" s="222">
        <f t="shared" si="6"/>
        <v>0</v>
      </c>
      <c r="G26" s="434"/>
      <c r="H26" s="227">
        <f>(F26*G6)</f>
        <v>0</v>
      </c>
      <c r="I26" s="246">
        <f>'EXPERIMENTÁLNY VÝVOJ'!H43:J43</f>
        <v>0</v>
      </c>
      <c r="J26" s="222">
        <f>'EXPERIMENTÁLNY VÝVOJ'!K43</f>
        <v>0</v>
      </c>
      <c r="K26" s="222">
        <f>'EXPERIMENTÁLNY VÝVOJ'!N43</f>
        <v>0</v>
      </c>
      <c r="L26" s="223">
        <f t="shared" si="7"/>
        <v>0</v>
      </c>
      <c r="M26" s="406"/>
      <c r="N26" s="233">
        <f>L26*M6</f>
        <v>0</v>
      </c>
      <c r="O26" s="234">
        <f t="shared" si="8"/>
        <v>0</v>
      </c>
    </row>
    <row r="27" spans="1:16" ht="15" customHeight="1" x14ac:dyDescent="0.25">
      <c r="A27" s="420"/>
      <c r="B27" s="240" t="s">
        <v>9</v>
      </c>
      <c r="C27" s="246">
        <f>'PRIEMYSELNÝ VÝSKUM'!H44</f>
        <v>0</v>
      </c>
      <c r="D27" s="222">
        <f>'PRIEMYSELNÝ VÝSKUM'!K44</f>
        <v>0</v>
      </c>
      <c r="E27" s="222">
        <f>'PRIEMYSELNÝ VÝSKUM'!N44</f>
        <v>0</v>
      </c>
      <c r="F27" s="222">
        <f t="shared" si="6"/>
        <v>0</v>
      </c>
      <c r="G27" s="434"/>
      <c r="H27" s="227">
        <f>(F27*G6)</f>
        <v>0</v>
      </c>
      <c r="I27" s="246">
        <f>'EXPERIMENTÁLNY VÝVOJ'!H44:J44</f>
        <v>0</v>
      </c>
      <c r="J27" s="222">
        <f>'EXPERIMENTÁLNY VÝVOJ'!K44</f>
        <v>0</v>
      </c>
      <c r="K27" s="222">
        <f>'EXPERIMENTÁLNY VÝVOJ'!N44</f>
        <v>0</v>
      </c>
      <c r="L27" s="222">
        <f t="shared" si="7"/>
        <v>0</v>
      </c>
      <c r="M27" s="406"/>
      <c r="N27" s="233">
        <f>L27*M6</f>
        <v>0</v>
      </c>
      <c r="O27" s="234">
        <f t="shared" si="8"/>
        <v>0</v>
      </c>
    </row>
    <row r="28" spans="1:16" ht="15" customHeight="1" thickBot="1" x14ac:dyDescent="0.3">
      <c r="A28" s="420"/>
      <c r="B28" s="241" t="s">
        <v>63</v>
      </c>
      <c r="C28" s="229">
        <f>'PRIEMYSELNÝ VÝSKUM'!H45</f>
        <v>0</v>
      </c>
      <c r="D28" s="229">
        <f>'PRIEMYSELNÝ VÝSKUM'!K45</f>
        <v>0</v>
      </c>
      <c r="E28" s="229">
        <f>'PRIEMYSELNÝ VÝSKUM'!N45</f>
        <v>0</v>
      </c>
      <c r="F28" s="248">
        <f t="shared" si="6"/>
        <v>0</v>
      </c>
      <c r="G28" s="434"/>
      <c r="H28" s="226">
        <f>(F28*G6)</f>
        <v>0</v>
      </c>
      <c r="I28" s="229">
        <f>'EXPERIMENTÁLNY VÝVOJ'!H45:J45</f>
        <v>0</v>
      </c>
      <c r="J28" s="229">
        <f>'EXPERIMENTÁLNY VÝVOJ'!K45</f>
        <v>0</v>
      </c>
      <c r="K28" s="229">
        <f>'EXPERIMENTÁLNY VÝVOJ'!N45</f>
        <v>0</v>
      </c>
      <c r="L28" s="223">
        <f t="shared" si="7"/>
        <v>0</v>
      </c>
      <c r="M28" s="406"/>
      <c r="N28" s="233">
        <f>L28*M6</f>
        <v>0</v>
      </c>
      <c r="O28" s="249">
        <f t="shared" si="8"/>
        <v>0</v>
      </c>
    </row>
    <row r="29" spans="1:16" ht="25.5" customHeight="1" thickBot="1" x14ac:dyDescent="0.3">
      <c r="A29" s="407" t="s">
        <v>70</v>
      </c>
      <c r="B29" s="408"/>
      <c r="C29" s="409">
        <f>SUM(H18:H28)</f>
        <v>0</v>
      </c>
      <c r="D29" s="410"/>
      <c r="E29" s="410"/>
      <c r="F29" s="410"/>
      <c r="G29" s="410"/>
      <c r="H29" s="411"/>
      <c r="I29" s="412">
        <f>SUM(N18:N28)</f>
        <v>0</v>
      </c>
      <c r="J29" s="413"/>
      <c r="K29" s="413"/>
      <c r="L29" s="413"/>
      <c r="M29" s="413"/>
      <c r="N29" s="414"/>
      <c r="O29" s="250">
        <f>SUM(O18:O28)</f>
        <v>0</v>
      </c>
    </row>
    <row r="30" spans="1:16" ht="33" customHeight="1" thickBot="1" x14ac:dyDescent="0.45">
      <c r="A30" s="398" t="s">
        <v>87</v>
      </c>
      <c r="B30" s="398"/>
      <c r="C30" s="398"/>
      <c r="D30" s="398"/>
      <c r="E30" s="398"/>
      <c r="F30" s="398"/>
      <c r="G30" s="398"/>
      <c r="H30" s="398"/>
      <c r="I30" s="398"/>
      <c r="J30" s="398"/>
      <c r="K30" s="398"/>
      <c r="L30" s="398"/>
      <c r="M30" s="398"/>
      <c r="N30" s="398"/>
      <c r="O30" s="251">
        <f>O17+O29</f>
        <v>0</v>
      </c>
    </row>
    <row r="32" spans="1:16" x14ac:dyDescent="0.25">
      <c r="A32" s="41" t="s">
        <v>47</v>
      </c>
      <c r="B32" s="40" t="s">
        <v>94</v>
      </c>
    </row>
    <row r="33" spans="1:10" x14ac:dyDescent="0.25">
      <c r="A33" s="41" t="s">
        <v>50</v>
      </c>
      <c r="B33" t="s">
        <v>95</v>
      </c>
      <c r="D33" s="67"/>
      <c r="E33" s="67"/>
      <c r="F33" s="67"/>
      <c r="G33" s="67"/>
      <c r="H33" s="67"/>
      <c r="I33" s="37"/>
      <c r="J33" s="37"/>
    </row>
    <row r="34" spans="1:10" x14ac:dyDescent="0.25">
      <c r="A34" s="41" t="s">
        <v>53</v>
      </c>
      <c r="B34" t="s">
        <v>96</v>
      </c>
    </row>
    <row r="35" spans="1:10" x14ac:dyDescent="0.25">
      <c r="E35" s="37"/>
    </row>
  </sheetData>
  <sheetProtection password="CFEB" sheet="1" objects="1" scenarios="1"/>
  <mergeCells count="29">
    <mergeCell ref="A18:A28"/>
    <mergeCell ref="G18:G28"/>
    <mergeCell ref="A2:C2"/>
    <mergeCell ref="A3:C3"/>
    <mergeCell ref="A17:B17"/>
    <mergeCell ref="C17:H17"/>
    <mergeCell ref="I17:N17"/>
    <mergeCell ref="A5:C5"/>
    <mergeCell ref="G9:G16"/>
    <mergeCell ref="C12:F12"/>
    <mergeCell ref="H12:K12"/>
    <mergeCell ref="M9:M16"/>
    <mergeCell ref="N12:O12"/>
    <mergeCell ref="A30:N30"/>
    <mergeCell ref="A1:O1"/>
    <mergeCell ref="D5:O5"/>
    <mergeCell ref="D4:O4"/>
    <mergeCell ref="D3:O3"/>
    <mergeCell ref="D2:O2"/>
    <mergeCell ref="M18:M28"/>
    <mergeCell ref="A29:B29"/>
    <mergeCell ref="C29:H29"/>
    <mergeCell ref="I29:N29"/>
    <mergeCell ref="A4:C4"/>
    <mergeCell ref="I7:N7"/>
    <mergeCell ref="C7:H7"/>
    <mergeCell ref="O7:O8"/>
    <mergeCell ref="A7:B7"/>
    <mergeCell ref="A8:A16"/>
  </mergeCells>
  <conditionalFormatting sqref="C18">
    <cfRule type="containsErrors" dxfId="19" priority="5">
      <formula>ISERROR(C18)</formula>
    </cfRule>
  </conditionalFormatting>
  <conditionalFormatting sqref="D2:O2">
    <cfRule type="cellIs" dxfId="18" priority="4" operator="equal">
      <formula>0</formula>
    </cfRule>
  </conditionalFormatting>
  <conditionalFormatting sqref="D3:O5">
    <cfRule type="cellIs" dxfId="17" priority="3" operator="equal">
      <formula>0</formula>
    </cfRule>
  </conditionalFormatting>
  <conditionalFormatting sqref="G18:G28">
    <cfRule type="cellIs" dxfId="16" priority="2" operator="equal">
      <formula>0</formula>
    </cfRule>
  </conditionalFormatting>
  <conditionalFormatting sqref="M18:M28">
    <cfRule type="cellIs" dxfId="15" priority="1" operator="equal">
      <formula>0</formula>
    </cfRule>
  </conditionalFormatting>
  <pageMargins left="0.25" right="0.25" top="0.75" bottom="0.75" header="0.3" footer="0.3"/>
  <pageSetup paperSize="9" scale="68"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2"/>
  <sheetViews>
    <sheetView view="pageBreakPreview" zoomScale="60" zoomScaleNormal="100" workbookViewId="0">
      <selection activeCell="I8" sqref="I8"/>
    </sheetView>
  </sheetViews>
  <sheetFormatPr defaultRowHeight="15" x14ac:dyDescent="0.25"/>
  <cols>
    <col min="1" max="1" width="9.140625" customWidth="1"/>
    <col min="2" max="2" width="35.85546875" style="27" customWidth="1"/>
    <col min="3" max="3" width="46.42578125" style="28" customWidth="1"/>
    <col min="7" max="8" width="9.140625" customWidth="1"/>
  </cols>
  <sheetData>
    <row r="1" spans="1:9" ht="18.75" x14ac:dyDescent="0.3">
      <c r="A1" s="17">
        <v>600</v>
      </c>
      <c r="B1" s="557" t="s">
        <v>32</v>
      </c>
      <c r="C1" s="557"/>
    </row>
    <row r="2" spans="1:9" ht="150" x14ac:dyDescent="0.25">
      <c r="A2" s="18">
        <v>610</v>
      </c>
      <c r="B2" s="19" t="s">
        <v>33</v>
      </c>
      <c r="C2" s="20" t="s">
        <v>34</v>
      </c>
    </row>
    <row r="3" spans="1:9" ht="75" x14ac:dyDescent="0.25">
      <c r="A3" s="21">
        <v>620</v>
      </c>
      <c r="B3" s="22" t="s">
        <v>35</v>
      </c>
      <c r="C3" s="23" t="s">
        <v>36</v>
      </c>
    </row>
    <row r="4" spans="1:9" ht="90" x14ac:dyDescent="0.25">
      <c r="A4" s="21">
        <v>630</v>
      </c>
      <c r="B4" s="22" t="s">
        <v>37</v>
      </c>
      <c r="C4" s="23" t="s">
        <v>38</v>
      </c>
    </row>
    <row r="5" spans="1:9" ht="60" x14ac:dyDescent="0.25">
      <c r="A5" s="21">
        <v>650</v>
      </c>
      <c r="B5" s="22" t="s">
        <v>39</v>
      </c>
      <c r="C5" s="23" t="s">
        <v>40</v>
      </c>
    </row>
    <row r="7" spans="1:9" ht="18.75" x14ac:dyDescent="0.25">
      <c r="A7" s="24">
        <v>700</v>
      </c>
      <c r="B7" s="558" t="s">
        <v>41</v>
      </c>
      <c r="C7" s="558"/>
    </row>
    <row r="8" spans="1:9" ht="45" x14ac:dyDescent="0.25">
      <c r="A8" s="559">
        <v>710</v>
      </c>
      <c r="B8" s="561" t="s">
        <v>42</v>
      </c>
      <c r="C8" s="25" t="s">
        <v>43</v>
      </c>
      <c r="I8" s="37"/>
    </row>
    <row r="9" spans="1:9" ht="30" x14ac:dyDescent="0.25">
      <c r="A9" s="560"/>
      <c r="B9" s="562"/>
      <c r="C9" s="26" t="s">
        <v>44</v>
      </c>
    </row>
    <row r="11" spans="1:9" ht="57" customHeight="1" x14ac:dyDescent="0.25">
      <c r="A11" s="563" t="s">
        <v>46</v>
      </c>
      <c r="B11" s="563"/>
      <c r="C11" s="563"/>
    </row>
    <row r="12" spans="1:9" ht="15" customHeight="1" x14ac:dyDescent="0.25">
      <c r="A12" s="556" t="s">
        <v>45</v>
      </c>
      <c r="B12" s="556"/>
      <c r="C12" s="556"/>
    </row>
  </sheetData>
  <mergeCells count="6">
    <mergeCell ref="A12:C12"/>
    <mergeCell ref="B1:C1"/>
    <mergeCell ref="B7:C7"/>
    <mergeCell ref="A8:A9"/>
    <mergeCell ref="B8:B9"/>
    <mergeCell ref="A11:C11"/>
  </mergeCells>
  <hyperlinks>
    <hyperlink ref="A12" r:id="rId1"/>
  </hyperlinks>
  <pageMargins left="0.7" right="0.7" top="0.75" bottom="0.75" header="0.3" footer="0.3"/>
  <pageSetup paperSize="9"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5</vt:i4>
      </vt:variant>
    </vt:vector>
  </HeadingPairs>
  <TitlesOfParts>
    <vt:vector size="5" baseType="lpstr">
      <vt:lpstr>CELKOVÝ ROZPOČET</vt:lpstr>
      <vt:lpstr>PRIEMYSELNÝ VÝSKUM</vt:lpstr>
      <vt:lpstr>EXPERIMENTÁLNY VÝVOJ</vt:lpstr>
      <vt:lpstr>DOTÁCIA A INTENZITA POMOCI</vt:lpstr>
      <vt:lpstr>Vysvetlivky-zaradenie výdavkov</vt:lpstr>
    </vt:vector>
  </TitlesOfParts>
  <Manager>Borza Vladimir</Manager>
  <Company>SIEA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Maresova Daniela;Motlova Lucia</dc:creator>
  <cp:lastModifiedBy>Vanco Lucia</cp:lastModifiedBy>
  <cp:lastPrinted>2017-10-23T13:55:33Z</cp:lastPrinted>
  <dcterms:created xsi:type="dcterms:W3CDTF">2016-07-06T06:51:48Z</dcterms:created>
  <dcterms:modified xsi:type="dcterms:W3CDTF">2017-11-15T13:51:31Z</dcterms:modified>
</cp:coreProperties>
</file>